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https://esbjergkommune-my.sharepoint.com/personal/chp27_esbjerg_dk/Documents/Dokumenter/Udbud/Kompressionsstrømper/Materiale pr. 06.02.2023 - Genudbud 3/"/>
    </mc:Choice>
  </mc:AlternateContent>
  <xr:revisionPtr revIDLastSave="724" documentId="8_{D7B330F4-46FE-45CA-B832-1F578AEAE578}" xr6:coauthVersionLast="47" xr6:coauthVersionMax="47" xr10:uidLastSave="{9F743BC2-4007-4C82-9A4A-0F960F43D11C}"/>
  <bookViews>
    <workbookView xWindow="28680" yWindow="60" windowWidth="29040" windowHeight="15840" tabRatio="938" xr2:uid="{00000000-000D-0000-FFFF-FFFF00000000}"/>
  </bookViews>
  <sheets>
    <sheet name="Virksomhedsoplysninger" sheetId="12" r:id="rId1"/>
    <sheet name="Ben - Standard - Rundstrik" sheetId="4" r:id="rId2"/>
    <sheet name="Ben - Special - Rundstrik" sheetId="15" r:id="rId3"/>
    <sheet name="Ben - Special - Fladstrik" sheetId="8" r:id="rId4"/>
    <sheet name="Ærmer og handsker - Standard" sheetId="20" r:id="rId5"/>
    <sheet name="Ærmer og handske - Special" sheetId="21" r:id="rId6"/>
    <sheet name="Ben - Bandager (wraps)" sheetId="25" r:id="rId7"/>
    <sheet name="Arme og hænder - Bandager (wrap" sheetId="26" r:id="rId8"/>
    <sheet name="Tåkapper - Standard og special" sheetId="22" r:id="rId9"/>
    <sheet name="Service og tillæg" sheetId="17" r:id="rId10"/>
    <sheet name="Evalueringssummer" sheetId="16" r:id="rId11"/>
  </sheets>
  <definedNames>
    <definedName name="_xlnm.Print_Area" localSheetId="3">'Ben - Special - Fladstrik'!$A$1:$J$61</definedName>
    <definedName name="_xlnm.Print_Area" localSheetId="2">'Ben - Special - Rundstrik'!$A$1:$K$114</definedName>
    <definedName name="_xlnm.Print_Area" localSheetId="1">'Ben - Standard - Rundstrik'!$A$1:$Q$107</definedName>
    <definedName name="_xlnm.Print_Area" localSheetId="10">Evalueringssummer!$B$1:$E$19</definedName>
    <definedName name="_xlnm.Print_Area" localSheetId="9">'Service og tillæg'!$A$1:$D$14</definedName>
    <definedName name="_xlnm.Print_Area" localSheetId="0">Virksomhedsoplysninger!#REF!</definedName>
    <definedName name="_xlnm.Print_Area" localSheetId="5">'Ærmer og handske - Special'!$A$1:$J$54</definedName>
    <definedName name="_xlnm.Print_Area" localSheetId="4">'Ærmer og handsker - Standard'!$A$1:$K$39</definedName>
    <definedName name="_xlnm.Print_Titles" localSheetId="3">'Ben - Special - Fladstrik'!$5:$11</definedName>
    <definedName name="_xlnm.Print_Titles" localSheetId="2">'Ben - Special - Rundstrik'!$3:$9</definedName>
    <definedName name="_xlnm.Print_Titles" localSheetId="1">'Ben - Standard - Rundstrik'!$3:$9</definedName>
    <definedName name="_xlnm.Print_Titles" localSheetId="10">Evalueringssummer!$3:$5</definedName>
    <definedName name="_xlnm.Print_Titles" localSheetId="5">'Ærmer og handske - Special'!$3:$9</definedName>
    <definedName name="_xlnm.Print_Titles" localSheetId="4">'Ærmer og handsker - Standard'!$3:$9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26" l="1"/>
  <c r="G20" i="26" s="1"/>
  <c r="F49" i="22"/>
  <c r="G38" i="22"/>
  <c r="H154" i="4" l="1" a="1"/>
  <c r="H154" i="4" s="1"/>
  <c r="I154" i="4" s="1"/>
  <c r="J154" i="4" s="1"/>
  <c r="K154" i="4" s="1"/>
  <c r="H38" i="22"/>
  <c r="G77" i="8"/>
  <c r="E30" i="25"/>
  <c r="F75" i="20"/>
  <c r="L191" i="4"/>
  <c r="L211" i="4"/>
  <c r="B210" i="4"/>
  <c r="H113" i="4"/>
  <c r="I113" i="4" s="1"/>
  <c r="G51" i="20"/>
  <c r="G135" i="15" l="1"/>
  <c r="G147" i="4"/>
  <c r="G168" i="4"/>
  <c r="G128" i="4"/>
  <c r="H135" i="8" l="1"/>
  <c r="G48" i="22" l="1" a="1"/>
  <c r="G48" i="22" s="1"/>
  <c r="H48" i="22" s="1"/>
  <c r="G47" i="22" a="1"/>
  <c r="G47" i="22" s="1"/>
  <c r="H47" i="22" s="1"/>
  <c r="G58" i="20" a="1"/>
  <c r="G58" i="20" s="1"/>
  <c r="B45" i="22"/>
  <c r="G70" i="20" a="1"/>
  <c r="G70" i="20" s="1"/>
  <c r="G71" i="20" a="1"/>
  <c r="G71" i="20" s="1"/>
  <c r="G72" i="20" a="1"/>
  <c r="G72" i="20" s="1"/>
  <c r="G73" i="20" a="1"/>
  <c r="G73" i="20" s="1"/>
  <c r="G74" i="20" a="1"/>
  <c r="G74" i="20" s="1"/>
  <c r="G69" i="20" a="1"/>
  <c r="G69" i="20" s="1"/>
  <c r="G59" i="20" a="1"/>
  <c r="G59" i="20" s="1"/>
  <c r="G60" i="20" a="1"/>
  <c r="G60" i="20" s="1"/>
  <c r="G61" i="20" a="1"/>
  <c r="G61" i="20" s="1"/>
  <c r="G62" i="20" a="1"/>
  <c r="G62" i="20" s="1"/>
  <c r="G63" i="20" a="1"/>
  <c r="G63" i="20" s="1"/>
  <c r="H193" i="4" a="1"/>
  <c r="H193" i="4" s="1"/>
  <c r="H194" i="4" a="1"/>
  <c r="H194" i="4" s="1"/>
  <c r="H195" i="4" a="1"/>
  <c r="H195" i="4" s="1"/>
  <c r="H196" i="4" a="1"/>
  <c r="H196" i="4" s="1"/>
  <c r="H197" i="4" a="1"/>
  <c r="H197" i="4" s="1"/>
  <c r="H198" i="4" a="1"/>
  <c r="H198" i="4" s="1"/>
  <c r="H199" i="4" a="1"/>
  <c r="H199" i="4" s="1"/>
  <c r="H200" i="4" a="1"/>
  <c r="H200" i="4" s="1"/>
  <c r="H201" i="4" a="1"/>
  <c r="H201" i="4" s="1"/>
  <c r="H202" i="4" a="1"/>
  <c r="H202" i="4" s="1"/>
  <c r="H203" i="4" a="1"/>
  <c r="H203" i="4" s="1"/>
  <c r="H204" i="4" a="1"/>
  <c r="H204" i="4" s="1"/>
  <c r="H205" i="4" a="1"/>
  <c r="H205" i="4" s="1"/>
  <c r="H192" i="4" a="1"/>
  <c r="H192" i="4" s="1"/>
  <c r="H173" i="4" a="1"/>
  <c r="H173" i="4" s="1"/>
  <c r="H181" i="4" a="1"/>
  <c r="H181" i="4" s="1"/>
  <c r="H174" i="4" a="1"/>
  <c r="H174" i="4" s="1"/>
  <c r="H175" i="4" a="1"/>
  <c r="H175" i="4" s="1"/>
  <c r="H176" i="4" a="1"/>
  <c r="H176" i="4" s="1"/>
  <c r="H177" i="4" a="1"/>
  <c r="H177" i="4" s="1"/>
  <c r="H178" i="4" a="1"/>
  <c r="H178" i="4" s="1"/>
  <c r="H179" i="4" a="1"/>
  <c r="H179" i="4" s="1"/>
  <c r="H180" i="4" a="1"/>
  <c r="H180" i="4" s="1"/>
  <c r="H182" i="4" a="1"/>
  <c r="H182" i="4" s="1"/>
  <c r="H183" i="4" a="1"/>
  <c r="H183" i="4" s="1"/>
  <c r="H184" i="4" a="1"/>
  <c r="H184" i="4" s="1"/>
  <c r="H185" i="4" a="1"/>
  <c r="H185" i="4" s="1"/>
  <c r="H186" i="4" a="1"/>
  <c r="H186" i="4" s="1"/>
  <c r="H155" i="4" a="1"/>
  <c r="H155" i="4" s="1"/>
  <c r="H156" i="4" a="1"/>
  <c r="H156" i="4" s="1"/>
  <c r="H157" i="4" a="1"/>
  <c r="H157" i="4" s="1"/>
  <c r="H158" i="4" a="1"/>
  <c r="H158" i="4" s="1"/>
  <c r="H159" i="4" a="1"/>
  <c r="H159" i="4" s="1"/>
  <c r="H160" i="4" a="1"/>
  <c r="H160" i="4" s="1"/>
  <c r="H161" i="4" a="1"/>
  <c r="H161" i="4" s="1"/>
  <c r="H162" i="4" a="1"/>
  <c r="H162" i="4" s="1"/>
  <c r="H163" i="4" a="1"/>
  <c r="H163" i="4" s="1"/>
  <c r="H164" i="4" a="1"/>
  <c r="H164" i="4" s="1"/>
  <c r="H165" i="4" a="1"/>
  <c r="H165" i="4" s="1"/>
  <c r="H166" i="4" a="1"/>
  <c r="H166" i="4" s="1"/>
  <c r="H167" i="4" a="1"/>
  <c r="H167" i="4" s="1"/>
  <c r="H133" i="4" a="1"/>
  <c r="H133" i="4" s="1"/>
  <c r="H134" i="4" a="1"/>
  <c r="H134" i="4" s="1"/>
  <c r="H135" i="4" a="1"/>
  <c r="H135" i="4" s="1"/>
  <c r="H136" i="4" a="1"/>
  <c r="H136" i="4" s="1"/>
  <c r="H137" i="4" a="1"/>
  <c r="H137" i="4" s="1"/>
  <c r="H138" i="4" a="1"/>
  <c r="H138" i="4" s="1"/>
  <c r="H139" i="4" a="1"/>
  <c r="H139" i="4" s="1"/>
  <c r="H140" i="4" a="1"/>
  <c r="H140" i="4" s="1"/>
  <c r="H141" i="4" a="1"/>
  <c r="H141" i="4" s="1"/>
  <c r="H142" i="4" a="1"/>
  <c r="H142" i="4" s="1"/>
  <c r="H143" i="4" a="1"/>
  <c r="H143" i="4" s="1"/>
  <c r="H144" i="4" a="1"/>
  <c r="H144" i="4" s="1"/>
  <c r="H145" i="4" a="1"/>
  <c r="H145" i="4" s="1"/>
  <c r="H146" i="4" a="1"/>
  <c r="H146" i="4" s="1"/>
  <c r="D19" i="16"/>
  <c r="B56" i="17"/>
  <c r="D55" i="17"/>
  <c r="D54" i="17"/>
  <c r="G40" i="22"/>
  <c r="H40" i="22" s="1"/>
  <c r="H114" i="4"/>
  <c r="I114" i="4" s="1"/>
  <c r="H115" i="4"/>
  <c r="I115" i="4" s="1"/>
  <c r="H116" i="4"/>
  <c r="I116" i="4" s="1"/>
  <c r="H117" i="4"/>
  <c r="I117" i="4" s="1"/>
  <c r="H118" i="4"/>
  <c r="I118" i="4" s="1"/>
  <c r="H119" i="4"/>
  <c r="I119" i="4" s="1"/>
  <c r="H120" i="4"/>
  <c r="I120" i="4" s="1"/>
  <c r="H121" i="4"/>
  <c r="I121" i="4" s="1"/>
  <c r="H122" i="4"/>
  <c r="I122" i="4" s="1"/>
  <c r="H123" i="4"/>
  <c r="I123" i="4" s="1"/>
  <c r="H124" i="4"/>
  <c r="I124" i="4" s="1"/>
  <c r="H125" i="4"/>
  <c r="I125" i="4" s="1"/>
  <c r="H126" i="4"/>
  <c r="I126" i="4" s="1"/>
  <c r="I135" i="8"/>
  <c r="I150" i="8" s="1"/>
  <c r="I47" i="22" l="1"/>
  <c r="D56" i="17"/>
  <c r="C18" i="16" s="1"/>
  <c r="E18" i="16" s="1"/>
  <c r="D39" i="17"/>
  <c r="D40" i="17"/>
  <c r="D41" i="17"/>
  <c r="D42" i="17"/>
  <c r="D43" i="17"/>
  <c r="D44" i="17"/>
  <c r="D45" i="17"/>
  <c r="D46" i="17"/>
  <c r="D47" i="17"/>
  <c r="D48" i="17"/>
  <c r="D49" i="17"/>
  <c r="D38" i="17"/>
  <c r="D18" i="17"/>
  <c r="D19" i="17"/>
  <c r="D20" i="17"/>
  <c r="D21" i="17"/>
  <c r="D22" i="17"/>
  <c r="D23" i="17"/>
  <c r="D24" i="17"/>
  <c r="D25" i="17"/>
  <c r="D26" i="17"/>
  <c r="D27" i="17"/>
  <c r="D28" i="17"/>
  <c r="D29" i="17"/>
  <c r="D30" i="17"/>
  <c r="D31" i="17"/>
  <c r="D32" i="17"/>
  <c r="G49" i="22" l="1"/>
  <c r="G41" i="22"/>
  <c r="H41" i="22" s="1"/>
  <c r="G39" i="22"/>
  <c r="H39" i="22" s="1"/>
  <c r="F21" i="26"/>
  <c r="F29" i="25"/>
  <c r="F28" i="25"/>
  <c r="F27" i="25"/>
  <c r="F26" i="25"/>
  <c r="G60" i="21"/>
  <c r="H60" i="21" s="1"/>
  <c r="H69" i="21" s="1"/>
  <c r="F61" i="21"/>
  <c r="B56" i="20"/>
  <c r="B67" i="20"/>
  <c r="H67" i="8"/>
  <c r="H136" i="8"/>
  <c r="H137" i="8"/>
  <c r="H138" i="8"/>
  <c r="H139" i="8"/>
  <c r="H140" i="8"/>
  <c r="H141" i="8"/>
  <c r="H142" i="8"/>
  <c r="H143" i="8"/>
  <c r="H144" i="8"/>
  <c r="H145" i="8"/>
  <c r="H146" i="8"/>
  <c r="H147" i="8"/>
  <c r="H148" i="8"/>
  <c r="H149" i="8"/>
  <c r="H121" i="15"/>
  <c r="I121" i="15" s="1"/>
  <c r="H122" i="15"/>
  <c r="I122" i="15" s="1"/>
  <c r="H123" i="15"/>
  <c r="I123" i="15" s="1"/>
  <c r="H124" i="15"/>
  <c r="I124" i="15" s="1"/>
  <c r="H125" i="15"/>
  <c r="I125" i="15" s="1"/>
  <c r="H126" i="15"/>
  <c r="I126" i="15" s="1"/>
  <c r="H127" i="15"/>
  <c r="I127" i="15" s="1"/>
  <c r="H128" i="15"/>
  <c r="I128" i="15" s="1"/>
  <c r="H129" i="15"/>
  <c r="I129" i="15" s="1"/>
  <c r="H130" i="15"/>
  <c r="I130" i="15" s="1"/>
  <c r="H131" i="15"/>
  <c r="I131" i="15" s="1"/>
  <c r="H132" i="15"/>
  <c r="I132" i="15" s="1"/>
  <c r="H133" i="15"/>
  <c r="I133" i="15" s="1"/>
  <c r="H134" i="15"/>
  <c r="I134" i="15" s="1"/>
  <c r="H120" i="15"/>
  <c r="I120" i="15" s="1"/>
  <c r="I135" i="15" s="1"/>
  <c r="B190" i="4"/>
  <c r="B171" i="4"/>
  <c r="B151" i="4"/>
  <c r="B131" i="4"/>
  <c r="H127" i="4"/>
  <c r="I127" i="4" s="1"/>
  <c r="I128" i="4" s="1"/>
  <c r="I133" i="4" l="1"/>
  <c r="J133" i="4" s="1"/>
  <c r="L132" i="4"/>
  <c r="G21" i="26"/>
  <c r="G22" i="26" s="1"/>
  <c r="I173" i="4" l="1"/>
  <c r="J173" i="4" s="1"/>
  <c r="F69" i="21"/>
  <c r="H58" i="20" l="1"/>
  <c r="G27" i="25" l="1"/>
  <c r="G28" i="25"/>
  <c r="G29" i="25"/>
  <c r="G26" i="25"/>
  <c r="G30" i="25" s="1"/>
  <c r="C12" i="16" l="1"/>
  <c r="E12" i="16" s="1"/>
  <c r="C13" i="16"/>
  <c r="E13" i="16" s="1"/>
  <c r="I136" i="8" l="1"/>
  <c r="I137" i="8"/>
  <c r="H49" i="22"/>
  <c r="G62" i="21"/>
  <c r="H62" i="21" s="1"/>
  <c r="G61" i="21"/>
  <c r="H61" i="21" s="1"/>
  <c r="G63" i="21"/>
  <c r="H63" i="21" s="1"/>
  <c r="G64" i="21"/>
  <c r="H64" i="21" s="1"/>
  <c r="G65" i="21"/>
  <c r="H65" i="21" s="1"/>
  <c r="G66" i="21"/>
  <c r="H66" i="21" s="1"/>
  <c r="G67" i="21"/>
  <c r="H67" i="21" s="1"/>
  <c r="G68" i="21"/>
  <c r="F42" i="22"/>
  <c r="I48" i="22" l="1"/>
  <c r="I49" i="22" s="1"/>
  <c r="C28" i="16" s="1"/>
  <c r="E28" i="16" s="1"/>
  <c r="H42" i="22" l="1"/>
  <c r="C14" i="16" s="1"/>
  <c r="E14" i="16" s="1"/>
  <c r="B33" i="17" l="1"/>
  <c r="B50" i="17"/>
  <c r="D50" i="17" l="1"/>
  <c r="C17" i="16" s="1"/>
  <c r="E17" i="16" s="1"/>
  <c r="D33" i="17" l="1"/>
  <c r="C16" i="16" l="1"/>
  <c r="E16" i="16" s="1"/>
  <c r="I138" i="8" l="1"/>
  <c r="I139" i="8"/>
  <c r="I140" i="8"/>
  <c r="I141" i="8"/>
  <c r="I142" i="8"/>
  <c r="I143" i="8"/>
  <c r="I144" i="8"/>
  <c r="I145" i="8"/>
  <c r="I146" i="8"/>
  <c r="I147" i="8"/>
  <c r="I148" i="8"/>
  <c r="I149" i="8"/>
  <c r="C9" i="16" l="1"/>
  <c r="E9" i="16" s="1"/>
  <c r="E7" i="17"/>
  <c r="H45" i="20" l="1"/>
  <c r="I45" i="20" s="1"/>
  <c r="H46" i="20"/>
  <c r="H47" i="20"/>
  <c r="H48" i="20"/>
  <c r="H49" i="20"/>
  <c r="H50" i="20"/>
  <c r="B78" i="20" l="1"/>
  <c r="K57" i="20" s="1"/>
  <c r="H69" i="20"/>
  <c r="I69" i="20" s="1"/>
  <c r="H71" i="20"/>
  <c r="I71" i="20" s="1"/>
  <c r="H61" i="20"/>
  <c r="I61" i="20" s="1"/>
  <c r="H70" i="20"/>
  <c r="I70" i="20" s="1"/>
  <c r="H63" i="20"/>
  <c r="H72" i="20"/>
  <c r="I72" i="20" s="1"/>
  <c r="H73" i="20"/>
  <c r="I73" i="20" s="1"/>
  <c r="H74" i="20"/>
  <c r="I74" i="20" s="1"/>
  <c r="G75" i="20"/>
  <c r="H60" i="20"/>
  <c r="H59" i="20"/>
  <c r="H62" i="20"/>
  <c r="G64" i="20"/>
  <c r="H68" i="21"/>
  <c r="I46" i="20"/>
  <c r="I47" i="20"/>
  <c r="I48" i="20"/>
  <c r="I49" i="20"/>
  <c r="I50" i="20"/>
  <c r="G206" i="4"/>
  <c r="I193" i="4"/>
  <c r="I194" i="4"/>
  <c r="I195" i="4"/>
  <c r="I196" i="4"/>
  <c r="I197" i="4"/>
  <c r="I199" i="4"/>
  <c r="I200" i="4"/>
  <c r="I201" i="4"/>
  <c r="I202" i="4"/>
  <c r="I203" i="4"/>
  <c r="I204" i="4"/>
  <c r="I205" i="4"/>
  <c r="I192" i="4"/>
  <c r="J192" i="4" s="1"/>
  <c r="I198" i="4"/>
  <c r="I174" i="4"/>
  <c r="I175" i="4"/>
  <c r="J175" i="4" s="1"/>
  <c r="I176" i="4"/>
  <c r="J176" i="4" s="1"/>
  <c r="I177" i="4"/>
  <c r="J177" i="4" s="1"/>
  <c r="I178" i="4"/>
  <c r="J178" i="4" s="1"/>
  <c r="I179" i="4"/>
  <c r="J179" i="4" s="1"/>
  <c r="I180" i="4"/>
  <c r="J180" i="4" s="1"/>
  <c r="I181" i="4"/>
  <c r="J181" i="4" s="1"/>
  <c r="I182" i="4"/>
  <c r="J182" i="4" s="1"/>
  <c r="I183" i="4"/>
  <c r="J183" i="4" s="1"/>
  <c r="I184" i="4"/>
  <c r="J184" i="4" s="1"/>
  <c r="I185" i="4"/>
  <c r="J185" i="4" s="1"/>
  <c r="I186" i="4"/>
  <c r="J186" i="4" s="1"/>
  <c r="J174" i="4" l="1"/>
  <c r="I187" i="4"/>
  <c r="J61" i="20"/>
  <c r="F83" i="20" s="1"/>
  <c r="C11" i="16"/>
  <c r="E11" i="16" s="1"/>
  <c r="K133" i="4"/>
  <c r="G212" i="4" s="1"/>
  <c r="L172" i="4"/>
  <c r="K173" i="4" s="1"/>
  <c r="K68" i="20"/>
  <c r="J79" i="20" s="1"/>
  <c r="I63" i="20"/>
  <c r="I59" i="20"/>
  <c r="I60" i="20"/>
  <c r="I62" i="20"/>
  <c r="H75" i="20"/>
  <c r="I51" i="20"/>
  <c r="C10" i="16" s="1"/>
  <c r="E10" i="16" s="1"/>
  <c r="L153" i="4"/>
  <c r="H212" i="4" s="1"/>
  <c r="J69" i="20" l="1"/>
  <c r="G80" i="20" s="1"/>
  <c r="J60" i="20"/>
  <c r="J59" i="20"/>
  <c r="J72" i="20"/>
  <c r="G83" i="20" s="1"/>
  <c r="J63" i="20"/>
  <c r="F85" i="20" s="1"/>
  <c r="J70" i="20"/>
  <c r="G81" i="20" s="1"/>
  <c r="J62" i="20"/>
  <c r="F84" i="20" s="1"/>
  <c r="J73" i="20"/>
  <c r="G84" i="20" s="1"/>
  <c r="J74" i="20"/>
  <c r="G85" i="20" s="1"/>
  <c r="J71" i="20"/>
  <c r="K192" i="4"/>
  <c r="K182" i="4"/>
  <c r="K183" i="4"/>
  <c r="K178" i="4"/>
  <c r="K181" i="4"/>
  <c r="K185" i="4"/>
  <c r="K184" i="4"/>
  <c r="K180" i="4"/>
  <c r="K186" i="4"/>
  <c r="K175" i="4"/>
  <c r="K176" i="4"/>
  <c r="K177" i="4"/>
  <c r="K174" i="4"/>
  <c r="K179" i="4"/>
  <c r="K187" i="4" l="1"/>
  <c r="G82" i="20"/>
  <c r="J75" i="20"/>
  <c r="F82" i="20"/>
  <c r="F81" i="20"/>
  <c r="H83" i="20"/>
  <c r="H84" i="20"/>
  <c r="H85" i="20"/>
  <c r="H82" i="20" l="1"/>
  <c r="H81" i="20"/>
  <c r="G86" i="20"/>
  <c r="J193" i="4"/>
  <c r="K193" i="4" s="1"/>
  <c r="J194" i="4"/>
  <c r="K194" i="4" s="1"/>
  <c r="J195" i="4"/>
  <c r="K195" i="4" s="1"/>
  <c r="J196" i="4"/>
  <c r="K196" i="4" s="1"/>
  <c r="J197" i="4"/>
  <c r="K197" i="4" s="1"/>
  <c r="J198" i="4"/>
  <c r="K198" i="4" s="1"/>
  <c r="J199" i="4"/>
  <c r="K199" i="4" s="1"/>
  <c r="J200" i="4"/>
  <c r="K200" i="4" s="1"/>
  <c r="J201" i="4"/>
  <c r="K201" i="4" s="1"/>
  <c r="J202" i="4"/>
  <c r="K202" i="4" s="1"/>
  <c r="J203" i="4"/>
  <c r="K203" i="4" s="1"/>
  <c r="J204" i="4"/>
  <c r="K204" i="4" s="1"/>
  <c r="J205" i="4"/>
  <c r="K205" i="4" s="1"/>
  <c r="G187" i="4" l="1"/>
  <c r="H206" i="4"/>
  <c r="J214" i="4"/>
  <c r="J215" i="4"/>
  <c r="J218" i="4"/>
  <c r="J219" i="4"/>
  <c r="J222" i="4"/>
  <c r="J223" i="4"/>
  <c r="J225" i="4"/>
  <c r="I155" i="4"/>
  <c r="J155" i="4" s="1"/>
  <c r="K155" i="4" s="1"/>
  <c r="H213" i="4" s="1"/>
  <c r="I156" i="4"/>
  <c r="J156" i="4" s="1"/>
  <c r="K156" i="4" s="1"/>
  <c r="I157" i="4"/>
  <c r="J157" i="4" s="1"/>
  <c r="K157" i="4" s="1"/>
  <c r="I158" i="4"/>
  <c r="J158" i="4" s="1"/>
  <c r="K158" i="4" s="1"/>
  <c r="I159" i="4"/>
  <c r="J159" i="4" s="1"/>
  <c r="K159" i="4" s="1"/>
  <c r="I160" i="4"/>
  <c r="J160" i="4" s="1"/>
  <c r="K160" i="4" s="1"/>
  <c r="I161" i="4"/>
  <c r="J161" i="4" s="1"/>
  <c r="K161" i="4" s="1"/>
  <c r="I162" i="4"/>
  <c r="J162" i="4" s="1"/>
  <c r="K162" i="4" s="1"/>
  <c r="I163" i="4"/>
  <c r="J163" i="4" s="1"/>
  <c r="K163" i="4" s="1"/>
  <c r="I164" i="4"/>
  <c r="J164" i="4" s="1"/>
  <c r="K164" i="4" s="1"/>
  <c r="I165" i="4"/>
  <c r="J165" i="4" s="1"/>
  <c r="K165" i="4" s="1"/>
  <c r="I166" i="4"/>
  <c r="J166" i="4" s="1"/>
  <c r="K166" i="4" s="1"/>
  <c r="I167" i="4"/>
  <c r="J167" i="4" s="1"/>
  <c r="K167" i="4" s="1"/>
  <c r="I135" i="4"/>
  <c r="I138" i="4"/>
  <c r="I141" i="4"/>
  <c r="I144" i="4"/>
  <c r="I136" i="4"/>
  <c r="I137" i="4"/>
  <c r="I139" i="4"/>
  <c r="I140" i="4"/>
  <c r="I142" i="4"/>
  <c r="I143" i="4"/>
  <c r="I145" i="4"/>
  <c r="I146" i="4"/>
  <c r="I134" i="4" l="1"/>
  <c r="J213" i="4"/>
  <c r="H187" i="4"/>
  <c r="H225" i="4"/>
  <c r="H224" i="4"/>
  <c r="H220" i="4"/>
  <c r="H216" i="4"/>
  <c r="I223" i="4"/>
  <c r="I219" i="4"/>
  <c r="I215" i="4"/>
  <c r="J224" i="4"/>
  <c r="J220" i="4"/>
  <c r="J216" i="4"/>
  <c r="H221" i="4"/>
  <c r="I224" i="4"/>
  <c r="H223" i="4"/>
  <c r="H219" i="4"/>
  <c r="H215" i="4"/>
  <c r="I222" i="4"/>
  <c r="I218" i="4"/>
  <c r="I214" i="4"/>
  <c r="J221" i="4"/>
  <c r="J136" i="4"/>
  <c r="H217" i="4"/>
  <c r="H222" i="4"/>
  <c r="H218" i="4"/>
  <c r="H214" i="4"/>
  <c r="I225" i="4"/>
  <c r="I217" i="4"/>
  <c r="I213" i="4"/>
  <c r="J217" i="4"/>
  <c r="K206" i="4"/>
  <c r="J206" i="4"/>
  <c r="I206" i="4"/>
  <c r="I212" i="4"/>
  <c r="H168" i="4"/>
  <c r="I168" i="4" s="1"/>
  <c r="I220" i="4"/>
  <c r="I216" i="4"/>
  <c r="K136" i="4" l="1"/>
  <c r="G215" i="4" s="1"/>
  <c r="K215" i="4" s="1"/>
  <c r="H226" i="4"/>
  <c r="J141" i="4"/>
  <c r="K141" i="4" s="1"/>
  <c r="J137" i="4"/>
  <c r="K137" i="4" s="1"/>
  <c r="J144" i="4"/>
  <c r="K144" i="4" s="1"/>
  <c r="J140" i="4"/>
  <c r="K140" i="4" s="1"/>
  <c r="J134" i="4"/>
  <c r="K134" i="4" s="1"/>
  <c r="J143" i="4"/>
  <c r="K143" i="4" s="1"/>
  <c r="J139" i="4"/>
  <c r="K139" i="4" s="1"/>
  <c r="J138" i="4"/>
  <c r="K138" i="4" s="1"/>
  <c r="J146" i="4"/>
  <c r="K146" i="4" s="1"/>
  <c r="J145" i="4"/>
  <c r="K145" i="4" s="1"/>
  <c r="J142" i="4"/>
  <c r="K142" i="4" s="1"/>
  <c r="J135" i="4"/>
  <c r="K135" i="4" s="1"/>
  <c r="I221" i="4"/>
  <c r="I226" i="4" s="1"/>
  <c r="I147" i="4"/>
  <c r="J212" i="4"/>
  <c r="J226" i="4" s="1"/>
  <c r="J187" i="4"/>
  <c r="K168" i="4"/>
  <c r="J168" i="4"/>
  <c r="H147" i="4"/>
  <c r="K212" i="4" l="1"/>
  <c r="K147" i="4"/>
  <c r="G224" i="4"/>
  <c r="K224" i="4" s="1"/>
  <c r="G214" i="4"/>
  <c r="K214" i="4" s="1"/>
  <c r="G217" i="4"/>
  <c r="K217" i="4" s="1"/>
  <c r="G219" i="4"/>
  <c r="K219" i="4" s="1"/>
  <c r="E12" i="17"/>
  <c r="E11" i="17"/>
  <c r="E10" i="17"/>
  <c r="E9" i="17"/>
  <c r="E8" i="17"/>
  <c r="E13" i="17" l="1"/>
  <c r="G220" i="4"/>
  <c r="K220" i="4" s="1"/>
  <c r="G213" i="4"/>
  <c r="G221" i="4"/>
  <c r="K221" i="4" s="1"/>
  <c r="G218" i="4"/>
  <c r="K218" i="4" s="1"/>
  <c r="G222" i="4"/>
  <c r="K222" i="4" s="1"/>
  <c r="G225" i="4"/>
  <c r="K225" i="4" s="1"/>
  <c r="G216" i="4"/>
  <c r="K216" i="4" s="1"/>
  <c r="G223" i="4"/>
  <c r="K223" i="4" s="1"/>
  <c r="J147" i="4"/>
  <c r="G226" i="4" l="1"/>
  <c r="C15" i="16"/>
  <c r="E15" i="16" s="1"/>
  <c r="K213" i="4"/>
  <c r="K226" i="4" l="1"/>
  <c r="C26" i="16" s="1"/>
  <c r="E26" i="16" s="1"/>
  <c r="I67" i="8" l="1"/>
  <c r="H68" i="8" l="1"/>
  <c r="I68" i="8" s="1"/>
  <c r="H69" i="8"/>
  <c r="I69" i="8" s="1"/>
  <c r="H70" i="8"/>
  <c r="I70" i="8" s="1"/>
  <c r="H71" i="8"/>
  <c r="I71" i="8" s="1"/>
  <c r="H72" i="8"/>
  <c r="I72" i="8" s="1"/>
  <c r="H73" i="8"/>
  <c r="I73" i="8" s="1"/>
  <c r="H74" i="8"/>
  <c r="I74" i="8" s="1"/>
  <c r="H75" i="8"/>
  <c r="I75" i="8" s="1"/>
  <c r="H76" i="8"/>
  <c r="I76" i="8" s="1"/>
  <c r="I77" i="8" l="1"/>
  <c r="C8" i="16" s="1"/>
  <c r="E8" i="16" s="1"/>
  <c r="C7" i="16" l="1"/>
  <c r="E7" i="16" s="1"/>
  <c r="C6" i="16" l="1"/>
  <c r="E6" i="16" s="1"/>
  <c r="E19" i="16" s="1"/>
  <c r="D64" i="20"/>
  <c r="I58" i="20"/>
  <c r="J58" i="20" s="1"/>
  <c r="F80" i="20" l="1"/>
  <c r="H80" i="20" s="1"/>
  <c r="H86" i="20" s="1"/>
  <c r="J64" i="20"/>
  <c r="C27" i="16" l="1"/>
  <c r="E27" i="16" s="1"/>
  <c r="E29" i="16" s="1"/>
  <c r="F86"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<sst xmlns="http://schemas.openxmlformats.org/spreadsheetml/2006/main" count="1728" uniqueCount="272">
  <si>
    <t>AD</t>
  </si>
  <si>
    <t>AT</t>
  </si>
  <si>
    <t>ATU</t>
  </si>
  <si>
    <t>Klasse</t>
  </si>
  <si>
    <t>Vægtning</t>
  </si>
  <si>
    <t>Længde</t>
  </si>
  <si>
    <t>AG m. selvhold</t>
  </si>
  <si>
    <t>AG m. hoftegjord</t>
  </si>
  <si>
    <t>Sortiment</t>
  </si>
  <si>
    <t>Fabrikat nr</t>
  </si>
  <si>
    <t>Specifikation</t>
  </si>
  <si>
    <t>Virksomhedsoplysninger</t>
  </si>
  <si>
    <t>Adresse</t>
  </si>
  <si>
    <t>CVR</t>
  </si>
  <si>
    <t>Navn på tegningsberettigede</t>
  </si>
  <si>
    <t>Mail</t>
  </si>
  <si>
    <t>Telefonnr.</t>
  </si>
  <si>
    <t>Økonomi</t>
  </si>
  <si>
    <t>Pris i DKK inkl. Afgifter ekskl. Moms</t>
  </si>
  <si>
    <t>Enhed</t>
  </si>
  <si>
    <t>Par</t>
  </si>
  <si>
    <t>Stk.</t>
  </si>
  <si>
    <t>Navn på fabrikant og fabrikat</t>
  </si>
  <si>
    <t>Ben - Special - Fladstrik</t>
  </si>
  <si>
    <t>Vægt</t>
  </si>
  <si>
    <t>Tillæg selvhold AD</t>
  </si>
  <si>
    <t>Ben - Standard - Rundstrik</t>
  </si>
  <si>
    <t>Skrå afslutning ved AD (stk)</t>
  </si>
  <si>
    <t>Stejl skrå afslutning ved AG (stk)</t>
  </si>
  <si>
    <t>Skrå fod (stk)</t>
  </si>
  <si>
    <t>Buksedel i anden kompressionsklasse (stk)</t>
  </si>
  <si>
    <t xml:space="preserve">Ben - Special - Rundstrik </t>
  </si>
  <si>
    <t>Tilbudsgivers firmanavn</t>
  </si>
  <si>
    <t>Hovedtelefonnummer</t>
  </si>
  <si>
    <t>Hoved mailadresse</t>
  </si>
  <si>
    <t xml:space="preserve">Ansvarlig konsulent </t>
  </si>
  <si>
    <t>Kontraktansvarlig</t>
  </si>
  <si>
    <t>Gennemsnitlig vægtet pris = Summen af "Vægtet pris" / 100</t>
  </si>
  <si>
    <t>Vægtet pris
- Arket udregner selv denne -</t>
  </si>
  <si>
    <t>Evalueringspriser</t>
  </si>
  <si>
    <t>Samlet gennemsnitlig pris pr. type, for alle fabrikater</t>
  </si>
  <si>
    <t>Type</t>
  </si>
  <si>
    <t>Beskrivelse</t>
  </si>
  <si>
    <t>Gennemsnitlig pris</t>
  </si>
  <si>
    <t>Vægtet gennemsnitlig pris</t>
  </si>
  <si>
    <t>Summen af "Vægtet gennemsnitlig pris" / 100</t>
  </si>
  <si>
    <t>Vægtet sum</t>
  </si>
  <si>
    <t>Ben - Special - Rundstrik</t>
  </si>
  <si>
    <t>Samlet tilbudssum</t>
  </si>
  <si>
    <t>Let venøs insufficiens</t>
  </si>
  <si>
    <t>Moderat venøs insufficiens</t>
  </si>
  <si>
    <t xml:space="preserve">Svær venøs insufficiens til let lymfødem </t>
  </si>
  <si>
    <t>Moderat til svær lymfødem</t>
  </si>
  <si>
    <t>Angiv antal benlængder</t>
  </si>
  <si>
    <t>Hoftegjort ved fladstrik (stk)</t>
  </si>
  <si>
    <t>AD u. selvhold</t>
  </si>
  <si>
    <t>AD m. selvhold</t>
  </si>
  <si>
    <t>AG</t>
  </si>
  <si>
    <t>Tilkøbsprodukter - Ben - Standard - Rundstrik</t>
  </si>
  <si>
    <t>Selvhold til AD strømper</t>
  </si>
  <si>
    <t xml:space="preserve">Hjælpemidler til på- og aftagning </t>
  </si>
  <si>
    <t>Handske til på- og aftagning af kompressionsstrømper - alle størrelser (pris pr. par)</t>
  </si>
  <si>
    <t>Hjælpemiddel til påtagning af kompressionsstrømper uden tå - alle størrelser, (pris pr. stk)</t>
  </si>
  <si>
    <t>Hjælpemiddel til påtagning af kompressionsstrømper med tå - alle størrelser, (pris pr. stk)</t>
  </si>
  <si>
    <t>Hjælpemiddel til aftagning af kompressionsstrømper uden tå alle størrelser, (pris pr. stk)</t>
  </si>
  <si>
    <t>Hjælpemiddel til aftagning af kompressionsstrømper med tå alle størrelser, (pris pr. stk)</t>
  </si>
  <si>
    <t>Hjælpemiddel til påtagning af armstrømper alle størrelser, (pris pr. stk)</t>
  </si>
  <si>
    <t>Hjælpemidler til på- og aftagning</t>
  </si>
  <si>
    <t>Pris pr. par i DKK inkl. Afgifter ekskl. Moms</t>
  </si>
  <si>
    <t>Antal størrelser i procent i forhold til muligt</t>
  </si>
  <si>
    <t>Point</t>
  </si>
  <si>
    <t>Benlængde - evalueres på maks 2</t>
  </si>
  <si>
    <t>Benvidder</t>
  </si>
  <si>
    <t>Fodstørrelser</t>
  </si>
  <si>
    <t>Benlængder</t>
  </si>
  <si>
    <t>Størrelser</t>
  </si>
  <si>
    <t>I alt</t>
  </si>
  <si>
    <t>Antal benvidder</t>
  </si>
  <si>
    <t>Samlet - sortmentsbredde</t>
  </si>
  <si>
    <t>Størrelser - XS - XXL</t>
  </si>
  <si>
    <t>Lidelse, som som strømpen skal afhjælpe</t>
  </si>
  <si>
    <t>Vægt i forhold til øvrigt kvalitet</t>
  </si>
  <si>
    <t>Vægtning i forhold til sortiment</t>
  </si>
  <si>
    <t>Handske AC1 u. fingre</t>
  </si>
  <si>
    <t>Handske AC1u. fingre</t>
  </si>
  <si>
    <t xml:space="preserve">Handske AC1m. fingre </t>
  </si>
  <si>
    <t xml:space="preserve">Handske AC1 m. fingre </t>
  </si>
  <si>
    <t>Armstrømpe CG</t>
  </si>
  <si>
    <t>Antal størrelser</t>
  </si>
  <si>
    <t>Vidder</t>
  </si>
  <si>
    <t>Samlet sortiment - Handsker - Standard</t>
  </si>
  <si>
    <t>Mulige kombinationer pr. længde, klasse og enhed (str. 1-6 eller xs-XXL) - i alt</t>
  </si>
  <si>
    <t>Point - størrelser</t>
  </si>
  <si>
    <t>Point - Vidder</t>
  </si>
  <si>
    <t>BT</t>
  </si>
  <si>
    <t>CT</t>
  </si>
  <si>
    <t>ET</t>
  </si>
  <si>
    <t>FT</t>
  </si>
  <si>
    <t>AA</t>
  </si>
  <si>
    <t>Tåkapper - Standard</t>
  </si>
  <si>
    <t>Tåkapper - Specialfremstillet</t>
  </si>
  <si>
    <t>Tåkapper - Standard - Fabrikat 1</t>
  </si>
  <si>
    <t>Tåkapper - Standard - Fabrikat 2</t>
  </si>
  <si>
    <t>Ben - Special - Fladstrik - Opdelte strømper</t>
  </si>
  <si>
    <t>Tåkapper - Specialfremstillet - Fabrikat 1</t>
  </si>
  <si>
    <t>Tåkapper - Specialfremstillet - Fabrikat 2</t>
  </si>
  <si>
    <t>Specialtillæg -  Specialstrikkede Armstrømper og handsker</t>
  </si>
  <si>
    <t>Topbånd (stk)</t>
  </si>
  <si>
    <t>Silikonestykke langs skrå kant (stk)</t>
  </si>
  <si>
    <t>Skulderkappe med BH fastgørelse (stk)</t>
  </si>
  <si>
    <t>Skulderrem (stk)</t>
  </si>
  <si>
    <t>Albuekile (stk)</t>
  </si>
  <si>
    <t>Skrå afslutning (stk)</t>
  </si>
  <si>
    <t>Foring (stk)</t>
  </si>
  <si>
    <t>Evalueres sammen med prisen på "Ben - Standard - Rundstrik"</t>
  </si>
  <si>
    <t>Evalueringssum - Pris</t>
  </si>
  <si>
    <t>Tillæg - Specialstrikkede kompressionsstrømper</t>
  </si>
  <si>
    <t>Tillæg - specialstrikkede Armstrømper og handsker</t>
  </si>
  <si>
    <t>Arm og handske - Standard</t>
  </si>
  <si>
    <t>Arm og handske - Special</t>
  </si>
  <si>
    <t>Evaluering - Sortimentbredde</t>
  </si>
  <si>
    <t>Evalueringssum - Sortimentsbredde - Standardsortiment</t>
  </si>
  <si>
    <t>AB1</t>
  </si>
  <si>
    <t>Stk</t>
  </si>
  <si>
    <t>Tåkapper - Standard - Fabrikat 3</t>
  </si>
  <si>
    <t>Tåkapper - Specialfremstillet - Fabrikat 3</t>
  </si>
  <si>
    <t>Tåkapper - Specialfremstillet - Fabrikat 4</t>
  </si>
  <si>
    <t>Tåkapper - Specialfremstillet - Fabrikat 5</t>
  </si>
  <si>
    <t>føl</t>
  </si>
  <si>
    <t>Tåkapper</t>
  </si>
  <si>
    <t>Knæ</t>
  </si>
  <si>
    <t>Lår</t>
  </si>
  <si>
    <t>Fod</t>
  </si>
  <si>
    <t>Underben</t>
  </si>
  <si>
    <t>Arm</t>
  </si>
  <si>
    <t xml:space="preserve">Point </t>
  </si>
  <si>
    <t>Bandager (wraps) - Ben</t>
  </si>
  <si>
    <t>Bandager (wraps) - Arme</t>
  </si>
  <si>
    <t>Angiv med x, hvilken/hvilke fabrikat armstrømpe, som har albuekile indkluderet i prisen</t>
  </si>
  <si>
    <t>Angiv længder</t>
  </si>
  <si>
    <t>Ben - Bandager (wraps) - Standard</t>
  </si>
  <si>
    <t>Håndled uden fingre</t>
  </si>
  <si>
    <t>Arme og hænder - Bandager (wraps) - Standard</t>
  </si>
  <si>
    <t>Samlet pointsum for sortimentsbredde på Standardprodukter (summen af de 3 områder/10)</t>
  </si>
  <si>
    <t>Angiv hvilken lidelse, tilbudte strømpe afhjælper (Sæt ét kryds)</t>
  </si>
  <si>
    <t>Angiv antal vidder</t>
  </si>
  <si>
    <t>i alt</t>
  </si>
  <si>
    <t>Vægtningsprocent i forhold til øvrige kvalitetsparametre</t>
  </si>
  <si>
    <t>Lukket tå (stk)</t>
  </si>
  <si>
    <t>OBS! Alle positioner under fanen "Service og Tillæg" skal udfyldes. Det gælder alle hvide felter under overskriften "pris inkl. afgifter, ekskl. moms" og i listerne: "Hjælpemidler til på- og aftagning", "Specialtillæg - Specialstrikkede kompressionsstrømper", "Specialtillæg -  Specialstrikkede Armstrømper og handsker" og "Tilkøbsprodukter - Ben - Standard - Rundstrik"</t>
  </si>
  <si>
    <t xml:space="preserve">Angiv fodstørrelser </t>
  </si>
  <si>
    <t xml:space="preserve">Angiv størrelser </t>
  </si>
  <si>
    <t xml:space="preserve">Angiv antal størrelser </t>
  </si>
  <si>
    <t>Angiv antal benvidder</t>
  </si>
  <si>
    <t xml:space="preserve">Model </t>
  </si>
  <si>
    <t>Med "Model" menes længden af strømpen. Dvs. Hvorfra på ben, arm eller hånd, længden er målt/defineret- eks. AD, AG osv.</t>
  </si>
  <si>
    <t>Klasse angver hvilket tryk, produkterne skal tilbydes i.</t>
  </si>
  <si>
    <t xml:space="preserve">Pris angives i overensstemmelse med beskrivelsen for pris i rammeaftalens </t>
  </si>
  <si>
    <t>Angiv med ét kryds (x), hvilken primær lidelse, produktet afhjælper</t>
  </si>
  <si>
    <t>OBS! Husk at udfylde skema for både "Ben - special - Fladstrik" og "Ben - Special - Fladstrik - Opdelte strømper". Sidstnævte fremgår længere nede i nærværende fane!</t>
  </si>
  <si>
    <t>Tåkapper - Special - Fladstrik</t>
  </si>
  <si>
    <t>Størrelser - eks. XS - XXL, str. 1-6 eller lign.</t>
  </si>
  <si>
    <t>Samlet vægtningsprocent</t>
  </si>
  <si>
    <t>Vægtningsprocent i forhold til øvrige parametre for sortimentsbredden (fodstørrelser, størrelser, benlængder og vidder)</t>
  </si>
  <si>
    <t>Antal fodstørrelser i procent i forhold til muligt</t>
  </si>
  <si>
    <t>Mulige kombinationer pr. længde og klasse (eks. str. xs - xxl eller 1-6) (7 fabrikater x 6 størrelsesmuligheder)</t>
  </si>
  <si>
    <t>Mulige kombinationer pr. model og klasse (angivelse af, om der tilbydes et eller to længdeintervaller) (7 fabrikater x 2 mulige benlængder)</t>
  </si>
  <si>
    <t>Mulige kombinationer pr. model og klasse (angivelse af, om der tilbydes et eller to benvidder) (7 fabrikater x 2 mulige benvidder)</t>
  </si>
  <si>
    <t>Antal benvidder i procent i forhold til muligt</t>
  </si>
  <si>
    <t>Mulige kombinationer pr. længde og klasse(str. 36 - 47) (7 fabrikater x 12 fodstørrelsesmuligheder)</t>
  </si>
  <si>
    <t>Antal benlængder</t>
  </si>
  <si>
    <t>Antal fodstørrelser</t>
  </si>
  <si>
    <t xml:space="preserve">Vægtet gennemsnitlig pris </t>
  </si>
  <si>
    <t>Special - ben - Fladstrik - Opdelte strømper
Fabrikat 1</t>
  </si>
  <si>
    <t>Special - ben - Fladstrik - Opdelte strømper
Fabrikat 2</t>
  </si>
  <si>
    <t>Special - ben - Fladstrik - Opdelte strømper
Fabrikat 3</t>
  </si>
  <si>
    <t>Antal vidder</t>
  </si>
  <si>
    <t>Mulige kombinationer pr. model, klasse og enhed (str. 1-6 eller xs-XXL) (5 fabrikater x 6 størrelser</t>
  </si>
  <si>
    <t>Mulige kombinationer pr. model, klasse og enhed (5 fabrikater x 2 vidder)</t>
  </si>
  <si>
    <t>Vægtning af procent i forhold til øvrige størrelser</t>
  </si>
  <si>
    <t>Vægtning af procent i forhold til øvrige vidder</t>
  </si>
  <si>
    <t>Vægtningsprocent i forhold til øvrige kvalitetsparametre (kontrol)</t>
  </si>
  <si>
    <t>Ærmer og handsker - Special - fladstrik</t>
  </si>
  <si>
    <t>Ben - Justerbar kompressionsbandage - Standard</t>
  </si>
  <si>
    <t>Ben - Justerbar kompressionsbandage - Standard -  Fabrikat 1</t>
  </si>
  <si>
    <t>Ben - Justerbar kompressionsbandage - Standard -  Fabrikat 2</t>
  </si>
  <si>
    <t>Ben - Justerbar kompressionsbandage - Standard -  Fabrikat 3</t>
  </si>
  <si>
    <t>Model</t>
  </si>
  <si>
    <t>Arme og hænder - Justerbar kompression  - Standard -  Fabrikat 3</t>
  </si>
  <si>
    <t>Arme og hænder - Justerbar kompression  - Standard -  Fabrikat 2</t>
  </si>
  <si>
    <t>Mulige kombinationer pr. model, klasse (4 størrelser pr. model)</t>
  </si>
  <si>
    <t>Enhed angiver hvilken enhed produkterne skal tilbydes i (stk, par, etc.).</t>
  </si>
  <si>
    <t>Angiv, hvilken/hvilke fabrikat armstrømpe, som har albuekile indkluderet i prisen</t>
  </si>
  <si>
    <t>Angiv antal fodstørrelser</t>
  </si>
  <si>
    <t xml:space="preserve">Standard størrelser. Her menes eks. Størrelserne Small, Medium og Large mv. eller tilsvarende størrelsesangivelser i tal (eks. Str. 1, 2, 3…6)
Tilbudsgiver skal angive størrelsen på fabrikatet, enten ved at angive et spænd - eks. Str. 1-6 eller str. XS - XXL, alle størrelser i spændet.Hvis ikke alle størrelser kan tilbydes i et spænd angives i stedet alle størrelser for fabrikatet, eks. Str. 1, 3 og 6 eller str. S, M og XL.
</t>
  </si>
  <si>
    <t>Her angives antallet af størrelse i det spænd, som der bydes ind med. Der skal angives antallet af tilbudte hele størrelser for fabrikatet, modellen og klassen. Der vil dog maksimalt indgå 4 størrelser i evalueringen pr. model/fabrikat.</t>
  </si>
  <si>
    <t>Knækile (stk)</t>
  </si>
  <si>
    <t>Vristkile (stk)</t>
  </si>
  <si>
    <t>Velcrolukning (stk)</t>
  </si>
  <si>
    <t>Skrå afslutning ved tå (stk)</t>
  </si>
  <si>
    <t>Knæ funktionszone (stk)</t>
  </si>
  <si>
    <t>Lymfepad over håndryggen eller håndfladen (stk)</t>
  </si>
  <si>
    <t>Funktionszone albue (stk)</t>
  </si>
  <si>
    <t>Pelotte (stk)</t>
  </si>
  <si>
    <t>Specialtillæg - Specialstrikkede kompressionsstrømper (Ben)</t>
  </si>
  <si>
    <t>Lomme til lymfepad (stk)</t>
  </si>
  <si>
    <t>Stejl skrå afslutning hånd (stk)</t>
  </si>
  <si>
    <t>Stejl skrå afslutning arm (stk)</t>
  </si>
  <si>
    <t>Ankel - Funktionszone</t>
  </si>
  <si>
    <t>Selvhold ved fladstrik/silikontkant/topbånd (stk)</t>
  </si>
  <si>
    <t xml:space="preserve">Fabrikat nr. udgør med sin fulde angivelse (eks. Standard - ben - rundstrik - Fabrikat 1) positionsnummeret i tilbudslisten. </t>
  </si>
  <si>
    <t>Ben - Standard - rundstrik - Fabrikat 1</t>
  </si>
  <si>
    <t>Ben - Standard - rundstrik - Fabrikat 2</t>
  </si>
  <si>
    <t>Ben - Standard - rundstrik - Fabrikat 3</t>
  </si>
  <si>
    <t>Ben - Standard - rundstrik - Fabrikat 4</t>
  </si>
  <si>
    <t>Ben - Standard - rundstrik - Fabrikat 5</t>
  </si>
  <si>
    <t>Ben - Standard - rundstrik - Fabrikat 6</t>
  </si>
  <si>
    <t>Ben - Standard - rundstrik - Fabrikat 7</t>
  </si>
  <si>
    <t>Pris angives i overensstemmelse med beskrivelsen for pris i rammeaftalen</t>
  </si>
  <si>
    <t>Ben - Special - Runstrik - Fabrikat 1</t>
  </si>
  <si>
    <t>Ben - Special - Runstrik - Fabrikat 2</t>
  </si>
  <si>
    <t>Ben - Special - Runstrik - Fabrikat 3</t>
  </si>
  <si>
    <t>Ben - Special - Runstrik - Fabrikat 4</t>
  </si>
  <si>
    <t>Ben - Special - Runstrik - Fabrikat 5</t>
  </si>
  <si>
    <t>Ben - Special - Runstrik - Fabrikat 6</t>
  </si>
  <si>
    <t>Ben - Special - Runstrik - Fabrikat 7</t>
  </si>
  <si>
    <t>Ben - Special - Fladstrik -  Fabrikat 1</t>
  </si>
  <si>
    <t>Ben - Special - Fladstrik -  Fabrikat 2</t>
  </si>
  <si>
    <t>Ben - Special - Fladstrik -  Fabrikat 3</t>
  </si>
  <si>
    <t>Ben - Special - Fladstrik -  Fabrikat 4</t>
  </si>
  <si>
    <t>Ben - Special - Fladstrik -  Fabrikat 5</t>
  </si>
  <si>
    <t>Angiv trykinterval for den enkelte model (angives i mmHg)</t>
  </si>
  <si>
    <t xml:space="preserve">Pris angives i overensstemmelse med beskrivelsen for pris i rammeaftalen </t>
  </si>
  <si>
    <t>Arme og hænder - Justerbar kompression - Standard -  Fabrikat 1</t>
  </si>
  <si>
    <t>Ærmer og handsker - Special fladstrik - Fabrikat 1</t>
  </si>
  <si>
    <t>Ærmer og handsker - Special fladstrik - Fabrikat 2</t>
  </si>
  <si>
    <t>Ærmer og handsker - Special fladstrik - Fabrikat 3</t>
  </si>
  <si>
    <t>Ærmer og handsker - Special fladstrik - Fabrikat 4</t>
  </si>
  <si>
    <t>Ærmer og handsker - Special fladstrik - Fabrikat 5</t>
  </si>
  <si>
    <t xml:space="preserve">Ærmer og handsker - Special fladstrik </t>
  </si>
  <si>
    <t>Lynlås (lukning) (stk)</t>
  </si>
  <si>
    <t>Ærmer og handsker - Standard</t>
  </si>
  <si>
    <t>Påsyning af tåkappe på strømpe</t>
  </si>
  <si>
    <t>Tillæg -  Tåkapper</t>
  </si>
  <si>
    <t>Tåkappe strikket ud i strømpe</t>
  </si>
  <si>
    <t>Tillæg - Tåkapper</t>
  </si>
  <si>
    <t>Bilag 4A - Tilbudsliste - Esbjerg Kommune og Fanø Kommune</t>
  </si>
  <si>
    <t>Her angives længderne, som de enkelte modeller findes i.
Det skal angives, hvilke længder, modellerne tilbydes i.
Der skal ikke angives et antal.</t>
  </si>
  <si>
    <t>Ærmer og handsker - Standard - Rundstrik - Fabrikat 1</t>
  </si>
  <si>
    <t>Ærmer og handsker - Standard - Rundstrik - Fabrikat 2</t>
  </si>
  <si>
    <t>Ærmer og handsker - Standard - Rundstrik - Fabrikat 3</t>
  </si>
  <si>
    <t>Ærmer og handsker - Standard - Rundstrik - Fabrikat 4</t>
  </si>
  <si>
    <t>Ærmer og handsker - Standard - Rundstrik - Fabrikat 5</t>
  </si>
  <si>
    <t>Armstrømper og handsker - Standard - rundstrik</t>
  </si>
  <si>
    <r>
      <rPr>
        <sz val="11"/>
        <color theme="1"/>
        <rFont val="Garamond"/>
        <family val="1"/>
      </rPr>
      <t>For hvert tilbudte fabrikat under hver produktkategori oplyses fabrikant og fabrikatets navn.</t>
    </r>
    <r>
      <rPr>
        <b/>
        <sz val="11"/>
        <color theme="1"/>
        <rFont val="Garamond"/>
        <family val="1"/>
      </rPr>
      <t xml:space="preserve">
</t>
    </r>
  </si>
  <si>
    <t>Tilbudsgiver skal i tilbudslisten angive hvilke modeller, størrelser mv. som er indeholdt  tilbudsgivers tilbud. 
For hvert tilbudt fabrikat udfyldes de linjer (modeller og klasser) som fabrikatet tilbydes i og der angives efterpurgte oplysninger (fodstørreser, størrelser, længde og vidder, samt antal heraf, hvor dette efterspørges) i de øvrige kolonner.
Tilbuddet skal indenfor alle produktkategorier af kompressionsstrømper, armstrømper, handsker, tåkapper, justerbare kompressionsbandager og BH’er for hvert fabrikat omfatte alle kompressionsklasser, alle modeller og alle farver, som det pågældende fabrikat produceres i, for så vidt angår de modeller og kompressionsklasser, der efterspørges i tilbudslisterne. Dvs. at der skal bydes ind med hele serier i hvert tilbudte fabrikat under hver produktkategori. Hermed forstås ikke, at der skal bydes ind med hele serier for fabrikatet på tværs af produktkategorierne, men kun hele serier inden for hver produktkategori, medmindre andet er angivet specifikt i kravspecifikationerne.
Alle fodstørelser, størrelser, længder og vidder skal angives i tilbudslisten, så det er klart for ordregiver, hvor mange og hvilke størrelser der tilbydes i hvert fabrikat. Dette gælder også enheder (størrelser m.m) som ligger uden for det spænd, der medtages ved evalueringen af sortimentsbredden.</t>
  </si>
  <si>
    <t xml:space="preserve">Fodstørrelser angives i EU tal. Eks. En str. 44 er det der svarer til en str. 10/9,5 (hhv. mænd og kvinder) i Storbritannien.
Her angives fodstørrelser på det tilbudte produkter. Der skal angives enten et størrelsesspænd, eks. Str. 36-47, alle størrelser i spændet eller hvis et lineært spænd ikke kan tilbydes, angives de enkelte størrelser, eks. Str. 36,38,40. Fodstørrelserne skal angives i hele størrelser, jf. definitioner i forhold til søttelser. Det er ikke muligt at medtage halve størrelser (eks. 36,5).
</t>
  </si>
  <si>
    <t>Her angives standard størrelser, der indgår i tilbuddet. 
Her menes eks. Størrelserne Small, Medium og Large mv. eller tilsvarende størrelsesangivelser i tal (eks. Str. 1, 2, 3…6)
Tilbudsgiver skal angive størrelsen på fabrikatet, enten ved at angive et spænd - eks. Str. 1-6 eller str. XS - XXL (alle størrelser i spændet).Hvis ikke alle størrelser kan tilbydes i et spænd angives i stedet alle størrelser for fabrikatet, eks. Str. 1, 3 og 6 eller str. S, M og XL.</t>
  </si>
  <si>
    <t>Her angives antallet af størrelser i det spænd, som der bydes ind med. Der skal angives antallet af tilbudte hele størrelser for modellen og klassen. Der vil dog maksimalt indgå 6 størrelser i evalueringen, svarende til spændet str. XS - XXL eller str. 1-6.
Antallet skal angives med et helt tal. Har man eks. angivet modellen dækker størrelsesspændet XS-XXL, skal man angive tallet 6, svarende til det antal størrelser, modellen dækker. Dækker modellen størrelsesspændet XS-L, angives tallet 4, svarende til, at der er 4 hele størrelser tilgængelige for den enekelte model. Hvis man angiver et antal større end 6, vil der dog kun indgå 6 størrelser i evalueringen.</t>
  </si>
  <si>
    <t>Her angives antallet af de forskellige benlængder, der tilbydes pr. fabrikat under den enkelte type af model og klasse. Eks. Hvis der tilbydes en Standard, ben, AD kl. 2 i to forskellige benlængder, angives 2 i fanen.
Benlængden udgør målet fra gulvet op til overkanten af strømpen, ved stand på flad fod.
Der vil maksimalt indgå 2 benlængder i evalueringen. Hvis tilbudsgiver angiver mere end to benlængder i tilbudslisten, vil der således kun indgå 2 benlængder i evalueringen. Tilbudsgiver må dog gerne angive mere end 2 benlængder i tilbudslisten, hvis fabrikatet på den enkelte model og klasse tilbydes i flere benlængder.
Nedenfor skal det angives med et helt tal (1, 2 eller større hvis muligt), hvor mange benlægder, modellen og klassen tilbydes i. Hvis man angiver et antal større end 2, vil der dog kun indgå 2 benlængder i evalueringen.</t>
  </si>
  <si>
    <t>Her angives antallet af de forskellige vidder, der tilbydes pr. fabrikat under den enkelte type af model og klasse. Eks. Hvis der tilbydes en Standard, ben, AD kl. 2 i to forskellige vidder, angives 2 i fanen.
Spændet af benvidder der indgår i evalueringen er maksimalt  2. 
Der vil maksimalt indgå 2 vidder i evalueringen. Hvis tilbudsgiver angiver mere end to vidder i tilbudslisten, vil der således kun indgå 2 vidder i evalueringen. Tilbudsgiver må dog gerne angive mere end 2 vidder i tilbudslisten, hvis fabrikatet på den enkelte strømpetype og klasse tilbydes i flere benvidder.
Nedenfor skal de angives med tal (1, 2 eller større hvis muligt), hvor mange benvidder, modellen tilbydes i. Hvis man angiver et antal større end 2, vil der dog kun indgå 2 benvidder i evalueringen.
For ben skal benvidderne være målt ved c-målet.</t>
  </si>
  <si>
    <t>Her angives antallet af de forskellige vidder, der tilbydes pr. fabrikat under den enkelte type af model og klasse. Eks. Hvis der tilbydes en Standard, ben, AD kl. 2 i to forskellige vidder, angives 2 i fanen.
Spændet af vidder der indgår i evalueringen er maksimalt  2. 
Der vil maksimalt indgå 2 vidder i evalueringen. Hvis tilbudsgiver angiver mere end to vidder i tilbudslisten, vil der således kun indgå 2 vidder i evalueringen. Tilbudsgiver må dog gerne angive mere end 2 vidder i tilbudslisten, hvis fabrikatet på den enkelte strømpetype og klasse tilbydes i flere vidder.
Nedenfor skal de angives med tal (1, 2 eller større hvis muligt), hvor mange vidder, modellen tilbydes i. Hvis man angiver et antal større end 2, vil der dog kun indgå 2 vidder i evalueringen.
For arme skal vidden være målt ved cG-målet.</t>
  </si>
  <si>
    <t xml:space="preserve">Mulige kombinationer pr. længde, klasse og enhed </t>
  </si>
  <si>
    <t>Her angives antallet af fodstørrelser i det spænd, som der bydes ind med. Antallet af tilbudte hele størrelser skal angives. 
Der vil maksimalt indgå 12 hele fodstørrelser i evalueringne  af hver model og klasse, svarende til spændet str. 36-47. 
Antallet skal angives med et helt tal. Har man eks. angivet at modellen dækker størrelsesspændet 36-47, skal man angive tallet 12, svarende til det antal størrelser, modellen dækker. Dækker modellen størrelsesspændet 36-49, angives tallet 14, svarende til, at der er 14 hele størrelser tilgængelige for den enekelte model. Hvis man angiver et antal større end 12, vil der dog kun indgå 12 størrelser i evalueringen.
Halve størrelser (eks. 36,5) skal ikke indgå i opgørelsen.</t>
  </si>
  <si>
    <t>Størrelser (Standard)</t>
  </si>
  <si>
    <t>Samlet vgtning i forhold til de øvrige parametre for sortimentsbredden</t>
  </si>
  <si>
    <t>Vægtede Point</t>
  </si>
  <si>
    <t>Sum af vægtede point</t>
  </si>
  <si>
    <t>Ærmer og handsker - Standard - Rundstrik</t>
  </si>
  <si>
    <t>Produktkategori</t>
  </si>
  <si>
    <t>Summen af vægtet Gennemsnitlig pris
(Fra hver fane/Produktkategori)</t>
  </si>
  <si>
    <t>Vægtning
(I forhold til hvert Produktkategori)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</si>
</sst>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0.00\ &quot;kr.&quot;;\-#,##0.00\ &quot;kr.&quot;"/>
    <numFmt numFmtId="164" formatCode="_ &quot;kr.&quot;\ * #,##0_ ;_ &quot;kr.&quot;\ * \-#,##0_ ;_ &quot;kr.&quot;\ * &quot;-&quot;_ ;_ @_ "/>
    <numFmt numFmtId="165" formatCode="_ * #,##0.00_ ;_ * \-#,##0.00_ ;_ * &quot;-&quot;??_ ;_ @_ "/>
    <numFmt numFmtId="166" formatCode="_-* #,##0.00\ _k_r_._-;\-* #,##0.00\ _k_r_._-;_-* &quot;-&quot;??\ _k_r_._-;_-@_-"/>
    <numFmt numFmtId="167" formatCode="#,##0.00_ ;\-#,##0.00\ "/>
    <numFmt numFmtId="168" formatCode="0.0"/>
    <numFmt numFmtId="169" formatCode="#,##0.00\ &quot;kr.&quot;"/>
  </numFmts>
  <fonts count="21" x14ac:knownFonts="1">
    <font>
      <sz val="11"/>
      <color theme="1"/>
      <name val="Calibri"/>
      <family val="2"/>
      <scheme val="minor"/>
    </font>
    <font>
      <sz val="11"/>
      <color theme="1"/>
      <name val="Garamond"/>
      <family val="1"/>
    </font>
    <font>
      <sz val="18"/>
      <color theme="1"/>
      <name val="Garamond"/>
      <family val="1"/>
    </font>
    <font>
      <sz val="12"/>
      <color theme="1"/>
      <name val="Garamond"/>
      <family val="1"/>
    </font>
    <font>
      <b/>
      <sz val="12"/>
      <color theme="1"/>
      <name val="Garamond"/>
      <family val="1"/>
    </font>
    <font>
      <sz val="18"/>
      <name val="Garamond"/>
      <family val="1"/>
    </font>
    <font>
      <sz val="14"/>
      <color theme="1"/>
      <name val="Garamond"/>
      <family val="1"/>
    </font>
    <font>
      <sz val="12"/>
      <name val="Garamond"/>
      <family val="1"/>
    </font>
    <font>
      <sz val="10"/>
      <name val="Arial"/>
      <family val="2"/>
    </font>
    <font>
      <sz val="11"/>
      <color theme="1"/>
      <name val="Calibri"/>
      <family val="2"/>
      <scheme val="minor"/>
    </font>
    <font>
      <b/>
      <sz val="14"/>
      <color theme="1"/>
      <name val="Garamond"/>
      <family val="1"/>
    </font>
    <font>
      <u/>
      <sz val="11"/>
      <color theme="10"/>
      <name val="Calibri"/>
      <family val="2"/>
    </font>
    <font>
      <b/>
      <sz val="11"/>
      <color theme="1"/>
      <name val="Garamond"/>
      <family val="1"/>
    </font>
    <font>
      <sz val="11"/>
      <color rgb="FF000000"/>
      <name val="Calibri"/>
      <family val="2"/>
      <scheme val="minor"/>
    </font>
    <font>
      <sz val="18"/>
      <color rgb="FF000000"/>
      <name val="Garamond"/>
      <family val="1"/>
    </font>
    <font>
      <b/>
      <sz val="18"/>
      <color theme="1"/>
      <name val="Garamond"/>
      <family val="1"/>
    </font>
    <font>
      <b/>
      <sz val="16"/>
      <color theme="1"/>
      <name val="Garamond"/>
      <family val="1"/>
    </font>
    <font>
      <sz val="18"/>
      <color rgb="FFFF0000"/>
      <name val="Garamond"/>
      <family val="1"/>
    </font>
    <font>
      <sz val="8"/>
      <name val="Calibri"/>
      <family val="2"/>
      <scheme val="minor"/>
    </font>
    <font>
      <sz val="11"/>
      <color rgb="FFFF0000"/>
      <name val="Calibri"/>
      <family val="2"/>
      <scheme val="minor"/>
    </font>
    <font>
      <b/>
      <sz val="14"/>
      <color rgb="FFFF0000"/>
      <name val="Garamond"/>
      <family val="1"/>
    </font>
  </fonts>
  <fills count="13">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6"/>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rgb="FFFFFF00"/>
        <bgColor indexed="64"/>
      </patternFill>
    </fill>
    <fill>
      <patternFill patternType="solid">
        <fgColor theme="4"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s>
  <cellStyleXfs count="4">
    <xf numFmtId="0" fontId="0" fillId="0" borderId="0"/>
    <xf numFmtId="165" fontId="9"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cellStyleXfs>
  <cellXfs count="721">
    <xf numFmtId="0" fontId="0" fillId="0" borderId="0" xfId="0"/>
    <xf numFmtId="0" fontId="1" fillId="0" borderId="0" xfId="0" applyFont="1"/>
    <xf numFmtId="0" fontId="1" fillId="2" borderId="4" xfId="0" applyFont="1" applyFill="1" applyBorder="1"/>
    <xf numFmtId="0" fontId="1" fillId="2" borderId="1" xfId="0" applyFont="1" applyFill="1" applyBorder="1"/>
    <xf numFmtId="0" fontId="1" fillId="2" borderId="9" xfId="0" applyFont="1" applyFill="1" applyBorder="1"/>
    <xf numFmtId="0" fontId="1" fillId="0" borderId="0" xfId="0" applyFont="1" applyFill="1"/>
    <xf numFmtId="0" fontId="1" fillId="0" borderId="0" xfId="0" applyFont="1" applyAlignment="1">
      <alignment wrapText="1"/>
    </xf>
    <xf numFmtId="0" fontId="1" fillId="3" borderId="4" xfId="0" applyFont="1" applyFill="1" applyBorder="1"/>
    <xf numFmtId="0" fontId="1" fillId="3" borderId="1" xfId="0" applyFont="1" applyFill="1" applyBorder="1"/>
    <xf numFmtId="0" fontId="1" fillId="3" borderId="9" xfId="0" applyFont="1" applyFill="1" applyBorder="1"/>
    <xf numFmtId="0" fontId="1" fillId="0" borderId="0" xfId="0" applyFont="1" applyFill="1" applyBorder="1"/>
    <xf numFmtId="0" fontId="0" fillId="0" borderId="0" xfId="0" applyFont="1" applyFill="1"/>
    <xf numFmtId="0" fontId="1" fillId="2" borderId="6" xfId="0" applyFont="1" applyFill="1" applyBorder="1" applyAlignment="1">
      <alignment wrapText="1"/>
    </xf>
    <xf numFmtId="0" fontId="3" fillId="0" borderId="7" xfId="0" applyFont="1" applyFill="1" applyBorder="1" applyAlignment="1">
      <alignment vertical="top" wrapText="1"/>
    </xf>
    <xf numFmtId="0" fontId="3" fillId="0" borderId="10" xfId="0" applyFont="1" applyFill="1" applyBorder="1" applyAlignment="1">
      <alignment vertical="top" wrapText="1"/>
    </xf>
    <xf numFmtId="0" fontId="3" fillId="2" borderId="6" xfId="0" applyFont="1" applyFill="1" applyBorder="1" applyAlignment="1">
      <alignment vertical="top" wrapText="1"/>
    </xf>
    <xf numFmtId="0" fontId="3" fillId="2" borderId="8" xfId="0" applyFont="1" applyFill="1" applyBorder="1" applyAlignment="1">
      <alignment vertical="top" wrapText="1"/>
    </xf>
    <xf numFmtId="0" fontId="1" fillId="2" borderId="17" xfId="0" applyFont="1" applyFill="1" applyBorder="1"/>
    <xf numFmtId="0" fontId="1" fillId="3" borderId="17" xfId="0" applyFont="1" applyFill="1" applyBorder="1"/>
    <xf numFmtId="0" fontId="0" fillId="0" borderId="0" xfId="0" applyFont="1" applyFill="1" applyBorder="1"/>
    <xf numFmtId="0" fontId="1" fillId="2" borderId="6" xfId="0" applyFont="1" applyFill="1" applyBorder="1"/>
    <xf numFmtId="0" fontId="2" fillId="0" borderId="0" xfId="0" applyFont="1"/>
    <xf numFmtId="0" fontId="3" fillId="0" borderId="0" xfId="0" applyFont="1" applyAlignment="1">
      <alignment wrapText="1"/>
    </xf>
    <xf numFmtId="0" fontId="2" fillId="0" borderId="0" xfId="0" applyFont="1" applyFill="1" applyBorder="1" applyAlignment="1"/>
    <xf numFmtId="0" fontId="1" fillId="2" borderId="32" xfId="0" applyFont="1" applyFill="1" applyBorder="1"/>
    <xf numFmtId="0" fontId="1" fillId="2" borderId="13" xfId="0" applyFont="1" applyFill="1" applyBorder="1"/>
    <xf numFmtId="0" fontId="1" fillId="2" borderId="33" xfId="0" applyFont="1" applyFill="1" applyBorder="1"/>
    <xf numFmtId="0" fontId="1" fillId="3" borderId="32" xfId="0" applyFont="1" applyFill="1" applyBorder="1"/>
    <xf numFmtId="0" fontId="1" fillId="3" borderId="13" xfId="0" applyFont="1" applyFill="1" applyBorder="1"/>
    <xf numFmtId="0" fontId="1" fillId="3" borderId="33" xfId="0" applyFont="1" applyFill="1" applyBorder="1"/>
    <xf numFmtId="0" fontId="2" fillId="0" borderId="0" xfId="0" applyFont="1" applyFill="1" applyBorder="1" applyAlignment="1">
      <alignment horizontal="left"/>
    </xf>
    <xf numFmtId="0" fontId="1" fillId="2" borderId="29" xfId="0" applyFont="1" applyFill="1" applyBorder="1"/>
    <xf numFmtId="0" fontId="1" fillId="0" borderId="0" xfId="0" applyFont="1" applyBorder="1"/>
    <xf numFmtId="0" fontId="0" fillId="0" borderId="0" xfId="0" applyBorder="1"/>
    <xf numFmtId="0" fontId="5" fillId="0" borderId="46" xfId="0" applyFont="1" applyFill="1" applyBorder="1"/>
    <xf numFmtId="0" fontId="1" fillId="2" borderId="3" xfId="0" applyFont="1" applyFill="1" applyBorder="1"/>
    <xf numFmtId="0" fontId="3" fillId="2" borderId="18" xfId="0" applyFont="1" applyFill="1" applyBorder="1" applyAlignment="1">
      <alignment vertical="top" wrapText="1"/>
    </xf>
    <xf numFmtId="0" fontId="3" fillId="0" borderId="19" xfId="0" applyFont="1" applyFill="1" applyBorder="1" applyAlignment="1">
      <alignment vertical="top" wrapText="1"/>
    </xf>
    <xf numFmtId="0" fontId="7" fillId="2" borderId="3" xfId="0" applyFont="1" applyFill="1" applyBorder="1" applyAlignment="1"/>
    <xf numFmtId="0" fontId="8" fillId="0" borderId="5" xfId="0" applyFont="1" applyFill="1" applyBorder="1" applyAlignment="1"/>
    <xf numFmtId="0" fontId="7" fillId="2" borderId="6" xfId="0" applyFont="1" applyFill="1" applyBorder="1" applyAlignment="1"/>
    <xf numFmtId="0" fontId="7" fillId="2" borderId="8" xfId="0" applyFont="1" applyFill="1" applyBorder="1" applyAlignment="1"/>
    <xf numFmtId="0" fontId="8" fillId="0" borderId="10" xfId="0" applyFont="1" applyFill="1" applyBorder="1" applyAlignment="1"/>
    <xf numFmtId="164" fontId="1" fillId="2" borderId="7" xfId="0" applyNumberFormat="1" applyFont="1" applyFill="1" applyBorder="1"/>
    <xf numFmtId="0" fontId="1" fillId="2" borderId="2" xfId="0" applyFont="1" applyFill="1" applyBorder="1"/>
    <xf numFmtId="0" fontId="1" fillId="2" borderId="6" xfId="0" applyFont="1" applyFill="1" applyBorder="1" applyAlignment="1">
      <alignment vertical="top" wrapText="1"/>
    </xf>
    <xf numFmtId="9" fontId="1" fillId="2" borderId="1" xfId="2" applyFont="1" applyFill="1" applyBorder="1" applyAlignment="1">
      <alignment vertical="top" wrapText="1"/>
    </xf>
    <xf numFmtId="165" fontId="1" fillId="6" borderId="7" xfId="1" applyNumberFormat="1" applyFont="1" applyFill="1" applyBorder="1"/>
    <xf numFmtId="165" fontId="1" fillId="2" borderId="1" xfId="1" applyFont="1" applyFill="1" applyBorder="1" applyAlignment="1">
      <alignment vertical="top" wrapText="1"/>
    </xf>
    <xf numFmtId="165" fontId="1" fillId="3" borderId="47" xfId="0" applyNumberFormat="1" applyFont="1" applyFill="1" applyBorder="1"/>
    <xf numFmtId="0" fontId="2" fillId="5" borderId="23" xfId="0" applyFont="1" applyFill="1" applyBorder="1" applyAlignment="1">
      <alignment horizontal="left"/>
    </xf>
    <xf numFmtId="0" fontId="1" fillId="3" borderId="3" xfId="0" applyFont="1" applyFill="1" applyBorder="1"/>
    <xf numFmtId="0" fontId="1" fillId="3" borderId="6" xfId="0" applyFont="1" applyFill="1" applyBorder="1"/>
    <xf numFmtId="0" fontId="1" fillId="2" borderId="44" xfId="0" applyFont="1" applyFill="1" applyBorder="1"/>
    <xf numFmtId="0" fontId="1" fillId="2" borderId="14" xfId="0" applyFont="1" applyFill="1" applyBorder="1" applyAlignment="1">
      <alignment wrapText="1"/>
    </xf>
    <xf numFmtId="164" fontId="1" fillId="2" borderId="15" xfId="0" applyNumberFormat="1" applyFont="1" applyFill="1" applyBorder="1"/>
    <xf numFmtId="165" fontId="1" fillId="0" borderId="0" xfId="1" applyFont="1"/>
    <xf numFmtId="165" fontId="2" fillId="0" borderId="0" xfId="1" applyFont="1" applyFill="1" applyBorder="1" applyAlignment="1"/>
    <xf numFmtId="165" fontId="1" fillId="0" borderId="0" xfId="1" applyFont="1" applyBorder="1"/>
    <xf numFmtId="165" fontId="1" fillId="3" borderId="1" xfId="1" applyFont="1" applyFill="1" applyBorder="1"/>
    <xf numFmtId="165" fontId="2" fillId="0" borderId="0" xfId="1" applyFont="1" applyFill="1" applyBorder="1" applyAlignment="1">
      <alignment horizontal="left"/>
    </xf>
    <xf numFmtId="165" fontId="0" fillId="0" borderId="0" xfId="1" applyFont="1"/>
    <xf numFmtId="165" fontId="2" fillId="5" borderId="30" xfId="1" applyFont="1" applyFill="1" applyBorder="1" applyAlignment="1">
      <alignment horizontal="left"/>
    </xf>
    <xf numFmtId="165" fontId="1" fillId="0" borderId="4" xfId="1" applyFont="1" applyFill="1" applyBorder="1"/>
    <xf numFmtId="165" fontId="1" fillId="0" borderId="1" xfId="1" applyFont="1" applyFill="1" applyBorder="1"/>
    <xf numFmtId="165" fontId="1" fillId="0" borderId="9" xfId="1" applyFont="1" applyFill="1" applyBorder="1"/>
    <xf numFmtId="165" fontId="1" fillId="0" borderId="17" xfId="1" applyFont="1" applyFill="1" applyBorder="1"/>
    <xf numFmtId="165" fontId="1" fillId="4" borderId="0" xfId="1" applyFont="1" applyFill="1" applyBorder="1"/>
    <xf numFmtId="0" fontId="11" fillId="0" borderId="7" xfId="3" applyFill="1" applyBorder="1" applyAlignment="1" applyProtection="1">
      <alignment vertical="top" wrapText="1"/>
    </xf>
    <xf numFmtId="0" fontId="11" fillId="0" borderId="7" xfId="3" applyFill="1" applyBorder="1" applyAlignment="1" applyProtection="1"/>
    <xf numFmtId="166" fontId="1" fillId="0" borderId="0" xfId="0" applyNumberFormat="1" applyFont="1"/>
    <xf numFmtId="2" fontId="1" fillId="0" borderId="1" xfId="0" applyNumberFormat="1" applyFont="1" applyFill="1" applyBorder="1"/>
    <xf numFmtId="2" fontId="1" fillId="0" borderId="0" xfId="0" applyNumberFormat="1" applyFont="1"/>
    <xf numFmtId="166" fontId="1" fillId="0" borderId="1" xfId="0" applyNumberFormat="1" applyFont="1" applyFill="1" applyBorder="1"/>
    <xf numFmtId="0" fontId="1" fillId="2" borderId="1" xfId="0" applyFont="1" applyFill="1" applyBorder="1" applyAlignment="1">
      <alignment vertical="top" wrapText="1"/>
    </xf>
    <xf numFmtId="0" fontId="1" fillId="2" borderId="2" xfId="0" applyFont="1" applyFill="1" applyBorder="1" applyAlignment="1">
      <alignment vertical="top" wrapText="1"/>
    </xf>
    <xf numFmtId="0" fontId="1" fillId="2" borderId="14" xfId="0" applyFont="1" applyFill="1" applyBorder="1" applyAlignment="1">
      <alignment vertical="top" wrapText="1"/>
    </xf>
    <xf numFmtId="0" fontId="1" fillId="3" borderId="2" xfId="0" applyFont="1" applyFill="1" applyBorder="1"/>
    <xf numFmtId="165" fontId="1" fillId="0" borderId="0" xfId="1" applyFont="1" applyFill="1" applyBorder="1" applyAlignment="1">
      <alignment wrapText="1"/>
    </xf>
    <xf numFmtId="165" fontId="1" fillId="0" borderId="0" xfId="1" applyFont="1" applyFill="1" applyBorder="1"/>
    <xf numFmtId="165" fontId="6" fillId="0" borderId="0" xfId="1" applyFont="1" applyFill="1" applyBorder="1"/>
    <xf numFmtId="0" fontId="1" fillId="2" borderId="11" xfId="0" applyFont="1" applyFill="1" applyBorder="1" applyAlignment="1"/>
    <xf numFmtId="0" fontId="1" fillId="2" borderId="35" xfId="0" applyFont="1" applyFill="1" applyBorder="1" applyAlignment="1"/>
    <xf numFmtId="0" fontId="1" fillId="2" borderId="34" xfId="0" applyFont="1" applyFill="1" applyBorder="1" applyAlignment="1"/>
    <xf numFmtId="0" fontId="1" fillId="0" borderId="0" xfId="0" applyFont="1" applyAlignment="1"/>
    <xf numFmtId="2" fontId="1" fillId="0" borderId="34" xfId="0" applyNumberFormat="1" applyFont="1" applyFill="1" applyBorder="1" applyAlignment="1">
      <alignment horizontal="center"/>
    </xf>
    <xf numFmtId="2" fontId="1" fillId="0" borderId="11" xfId="0" applyNumberFormat="1" applyFont="1" applyFill="1" applyBorder="1" applyAlignment="1">
      <alignment horizontal="center"/>
    </xf>
    <xf numFmtId="0" fontId="1" fillId="3" borderId="29" xfId="0" applyFont="1" applyFill="1" applyBorder="1"/>
    <xf numFmtId="0" fontId="13" fillId="0" borderId="0" xfId="0" applyFont="1"/>
    <xf numFmtId="0" fontId="14" fillId="0" borderId="0" xfId="0" applyFont="1" applyAlignment="1">
      <alignment horizontal="left"/>
    </xf>
    <xf numFmtId="165" fontId="14" fillId="0" borderId="0" xfId="1" applyFont="1" applyFill="1" applyBorder="1" applyAlignment="1">
      <alignment horizontal="left"/>
    </xf>
    <xf numFmtId="0" fontId="2" fillId="0" borderId="0" xfId="0" applyFont="1" applyAlignment="1">
      <alignment horizontal="left"/>
    </xf>
    <xf numFmtId="0" fontId="2" fillId="5" borderId="22" xfId="0" applyFont="1" applyFill="1" applyBorder="1" applyAlignment="1">
      <alignment horizontal="left"/>
    </xf>
    <xf numFmtId="0" fontId="2" fillId="5" borderId="30" xfId="0" applyFont="1" applyFill="1" applyBorder="1" applyAlignment="1">
      <alignment horizontal="left"/>
    </xf>
    <xf numFmtId="0" fontId="2" fillId="5" borderId="23" xfId="0" applyFont="1" applyFill="1" applyBorder="1" applyAlignment="1">
      <alignment horizontal="left"/>
    </xf>
    <xf numFmtId="0" fontId="2" fillId="0" borderId="22" xfId="0" applyFont="1" applyFill="1" applyBorder="1" applyAlignment="1">
      <alignment horizontal="left"/>
    </xf>
    <xf numFmtId="0" fontId="2" fillId="0" borderId="30" xfId="0" applyFont="1" applyFill="1" applyBorder="1" applyAlignment="1">
      <alignment horizontal="left"/>
    </xf>
    <xf numFmtId="0" fontId="2" fillId="0" borderId="23" xfId="0" applyFont="1" applyFill="1" applyBorder="1" applyAlignment="1">
      <alignment horizontal="left"/>
    </xf>
    <xf numFmtId="0" fontId="1" fillId="3" borderId="63" xfId="0" applyFont="1" applyFill="1" applyBorder="1" applyAlignment="1">
      <alignment vertical="top" wrapText="1"/>
    </xf>
    <xf numFmtId="0" fontId="1" fillId="2" borderId="64" xfId="0" applyFont="1" applyFill="1" applyBorder="1" applyAlignment="1">
      <alignment vertical="top" wrapText="1"/>
    </xf>
    <xf numFmtId="0" fontId="1" fillId="2" borderId="65" xfId="0" applyFont="1" applyFill="1" applyBorder="1" applyAlignment="1">
      <alignment vertical="top" wrapText="1"/>
    </xf>
    <xf numFmtId="1" fontId="1" fillId="2" borderId="1" xfId="0" applyNumberFormat="1" applyFont="1" applyFill="1" applyBorder="1"/>
    <xf numFmtId="0" fontId="1" fillId="2" borderId="1" xfId="0" applyFont="1" applyFill="1" applyBorder="1" applyAlignment="1"/>
    <xf numFmtId="0" fontId="1" fillId="3" borderId="44" xfId="0" applyFont="1" applyFill="1" applyBorder="1"/>
    <xf numFmtId="0" fontId="1" fillId="0" borderId="68" xfId="0" applyFont="1" applyBorder="1"/>
    <xf numFmtId="165" fontId="1" fillId="0" borderId="68" xfId="1" applyFont="1" applyBorder="1"/>
    <xf numFmtId="0" fontId="0" fillId="0" borderId="68" xfId="0" applyBorder="1"/>
    <xf numFmtId="0" fontId="1" fillId="2" borderId="57" xfId="0" applyFont="1" applyFill="1" applyBorder="1" applyAlignment="1"/>
    <xf numFmtId="165" fontId="1" fillId="3" borderId="19" xfId="1" applyFont="1" applyFill="1" applyBorder="1"/>
    <xf numFmtId="0" fontId="1" fillId="2" borderId="1" xfId="0" applyFont="1" applyFill="1" applyBorder="1" applyAlignment="1">
      <alignment wrapText="1"/>
    </xf>
    <xf numFmtId="165" fontId="1" fillId="0" borderId="0" xfId="1" applyFont="1" applyFill="1"/>
    <xf numFmtId="0" fontId="0" fillId="0" borderId="0" xfId="0" applyFill="1"/>
    <xf numFmtId="0" fontId="2" fillId="0" borderId="0" xfId="0" applyNumberFormat="1" applyFont="1" applyAlignment="1">
      <alignment wrapText="1"/>
    </xf>
    <xf numFmtId="0" fontId="0" fillId="0" borderId="0" xfId="0" applyNumberFormat="1" applyFont="1" applyFill="1" applyAlignment="1">
      <alignment wrapText="1"/>
    </xf>
    <xf numFmtId="0" fontId="0" fillId="0" borderId="0" xfId="0" applyNumberFormat="1" applyFont="1" applyFill="1" applyBorder="1" applyAlignment="1">
      <alignment wrapText="1"/>
    </xf>
    <xf numFmtId="165" fontId="1" fillId="2" borderId="47" xfId="1" applyFont="1" applyFill="1" applyBorder="1"/>
    <xf numFmtId="166" fontId="1" fillId="0" borderId="7" xfId="0" applyNumberFormat="1" applyFont="1" applyFill="1" applyBorder="1" applyAlignment="1">
      <alignment horizontal="left"/>
    </xf>
    <xf numFmtId="2" fontId="1" fillId="0" borderId="7" xfId="0" applyNumberFormat="1" applyFont="1" applyFill="1" applyBorder="1"/>
    <xf numFmtId="0" fontId="1" fillId="2" borderId="26" xfId="0" applyFont="1" applyFill="1" applyBorder="1" applyAlignment="1">
      <alignment wrapText="1"/>
    </xf>
    <xf numFmtId="0" fontId="1" fillId="0" borderId="0" xfId="0" applyFont="1" applyFill="1" applyBorder="1" applyAlignment="1">
      <alignment horizontal="left"/>
    </xf>
    <xf numFmtId="166" fontId="1" fillId="8" borderId="73" xfId="0" applyNumberFormat="1" applyFont="1" applyFill="1" applyBorder="1"/>
    <xf numFmtId="0" fontId="1" fillId="2" borderId="22" xfId="0" applyFont="1" applyFill="1" applyBorder="1" applyAlignment="1">
      <alignment horizontal="left" wrapText="1"/>
    </xf>
    <xf numFmtId="0" fontId="1" fillId="0" borderId="0" xfId="0" applyFont="1" applyFill="1" applyBorder="1" applyAlignment="1">
      <alignment horizontal="left" wrapText="1"/>
    </xf>
    <xf numFmtId="164" fontId="1" fillId="0" borderId="0" xfId="0" applyNumberFormat="1" applyFont="1" applyFill="1" applyBorder="1"/>
    <xf numFmtId="0" fontId="1" fillId="2" borderId="43" xfId="0" applyFont="1" applyFill="1" applyBorder="1" applyAlignment="1">
      <alignment horizontal="left" wrapText="1"/>
    </xf>
    <xf numFmtId="0" fontId="1" fillId="2" borderId="2" xfId="0" applyFont="1" applyFill="1" applyBorder="1" applyAlignment="1">
      <alignment horizontal="right" wrapText="1"/>
    </xf>
    <xf numFmtId="0" fontId="1" fillId="2" borderId="39" xfId="0" applyFont="1" applyFill="1" applyBorder="1" applyAlignment="1">
      <alignment horizontal="right" wrapText="1"/>
    </xf>
    <xf numFmtId="164" fontId="1" fillId="8" borderId="47" xfId="0" applyNumberFormat="1" applyFont="1" applyFill="1" applyBorder="1"/>
    <xf numFmtId="0" fontId="1" fillId="2" borderId="34" xfId="0" applyFont="1" applyFill="1" applyBorder="1"/>
    <xf numFmtId="0" fontId="1" fillId="2" borderId="11" xfId="0" applyFont="1" applyFill="1" applyBorder="1"/>
    <xf numFmtId="0" fontId="1" fillId="0" borderId="0" xfId="0" applyFont="1" applyFill="1" applyBorder="1" applyAlignment="1">
      <alignment horizontal="left" vertical="top" wrapText="1"/>
    </xf>
    <xf numFmtId="0" fontId="1" fillId="2" borderId="35" xfId="0" applyFont="1" applyFill="1" applyBorder="1"/>
    <xf numFmtId="2" fontId="1" fillId="0" borderId="9" xfId="0" applyNumberFormat="1" applyFont="1" applyFill="1" applyBorder="1"/>
    <xf numFmtId="166" fontId="1" fillId="0" borderId="10" xfId="0" applyNumberFormat="1" applyFont="1" applyFill="1" applyBorder="1"/>
    <xf numFmtId="0" fontId="1" fillId="2" borderId="45" xfId="0" applyFont="1" applyFill="1" applyBorder="1" applyAlignment="1"/>
    <xf numFmtId="0" fontId="2" fillId="5" borderId="22" xfId="0" applyFont="1" applyFill="1" applyBorder="1" applyAlignment="1"/>
    <xf numFmtId="0" fontId="2" fillId="5" borderId="30" xfId="0" applyFont="1" applyFill="1" applyBorder="1" applyAlignment="1"/>
    <xf numFmtId="0" fontId="2" fillId="5" borderId="23" xfId="0" applyFont="1" applyFill="1" applyBorder="1" applyAlignment="1"/>
    <xf numFmtId="0" fontId="1" fillId="2" borderId="8" xfId="0" applyFont="1" applyFill="1" applyBorder="1"/>
    <xf numFmtId="0" fontId="0" fillId="0" borderId="53" xfId="0" applyBorder="1"/>
    <xf numFmtId="0" fontId="0" fillId="0" borderId="27" xfId="0" applyBorder="1"/>
    <xf numFmtId="10" fontId="0" fillId="10" borderId="1" xfId="0" applyNumberFormat="1" applyFill="1" applyBorder="1"/>
    <xf numFmtId="165" fontId="0" fillId="0" borderId="0" xfId="0" applyNumberFormat="1"/>
    <xf numFmtId="0" fontId="1" fillId="9" borderId="1" xfId="0" applyFont="1" applyFill="1" applyBorder="1" applyAlignment="1">
      <alignment wrapText="1"/>
    </xf>
    <xf numFmtId="0" fontId="1" fillId="9" borderId="7" xfId="0" applyFont="1" applyFill="1" applyBorder="1" applyAlignment="1">
      <alignment wrapText="1"/>
    </xf>
    <xf numFmtId="165" fontId="1" fillId="9" borderId="7" xfId="1" applyFont="1" applyFill="1" applyBorder="1" applyAlignment="1">
      <alignment wrapText="1"/>
    </xf>
    <xf numFmtId="0" fontId="1" fillId="9" borderId="3" xfId="0" applyFont="1" applyFill="1" applyBorder="1" applyAlignment="1">
      <alignment horizontal="left"/>
    </xf>
    <xf numFmtId="0" fontId="1" fillId="9" borderId="18" xfId="0" applyFont="1" applyFill="1" applyBorder="1" applyAlignment="1">
      <alignment wrapText="1"/>
    </xf>
    <xf numFmtId="0" fontId="1" fillId="9" borderId="38" xfId="0" applyFont="1" applyFill="1" applyBorder="1" applyAlignment="1">
      <alignment wrapText="1"/>
    </xf>
    <xf numFmtId="0" fontId="1" fillId="9" borderId="72" xfId="0" applyFont="1" applyFill="1" applyBorder="1"/>
    <xf numFmtId="0" fontId="1" fillId="9" borderId="68" xfId="0" applyFont="1" applyFill="1" applyBorder="1"/>
    <xf numFmtId="0" fontId="15" fillId="9" borderId="22" xfId="0" applyFont="1" applyFill="1" applyBorder="1" applyAlignment="1">
      <alignment vertical="top"/>
    </xf>
    <xf numFmtId="0" fontId="15" fillId="9" borderId="30" xfId="0" applyFont="1" applyFill="1" applyBorder="1" applyAlignment="1">
      <alignment vertical="top"/>
    </xf>
    <xf numFmtId="0" fontId="15" fillId="9" borderId="23" xfId="0" applyFont="1" applyFill="1" applyBorder="1" applyAlignment="1">
      <alignment vertical="top"/>
    </xf>
    <xf numFmtId="0" fontId="1" fillId="9" borderId="17" xfId="0" applyFont="1" applyFill="1" applyBorder="1"/>
    <xf numFmtId="0" fontId="1" fillId="9" borderId="0" xfId="0" applyFont="1" applyFill="1" applyBorder="1"/>
    <xf numFmtId="165" fontId="1" fillId="9" borderId="0" xfId="1" applyFont="1" applyFill="1" applyBorder="1"/>
    <xf numFmtId="165" fontId="1" fillId="9" borderId="69" xfId="1" applyFont="1" applyFill="1" applyBorder="1"/>
    <xf numFmtId="0" fontId="1" fillId="9" borderId="31" xfId="0" applyFont="1" applyFill="1" applyBorder="1" applyAlignment="1">
      <alignment wrapText="1"/>
    </xf>
    <xf numFmtId="0" fontId="1" fillId="9" borderId="8" xfId="0" applyFont="1" applyFill="1" applyBorder="1" applyAlignment="1">
      <alignment wrapText="1"/>
    </xf>
    <xf numFmtId="0" fontId="1" fillId="9" borderId="33" xfId="0" applyFont="1" applyFill="1" applyBorder="1" applyAlignment="1">
      <alignment wrapText="1"/>
    </xf>
    <xf numFmtId="0" fontId="1" fillId="9" borderId="9" xfId="0" applyFont="1" applyFill="1" applyBorder="1" applyAlignment="1">
      <alignment wrapText="1"/>
    </xf>
    <xf numFmtId="0" fontId="1" fillId="9" borderId="35" xfId="0" applyFont="1" applyFill="1" applyBorder="1" applyAlignment="1">
      <alignment wrapText="1"/>
    </xf>
    <xf numFmtId="0" fontId="16" fillId="9" borderId="22" xfId="0" applyFont="1" applyFill="1" applyBorder="1" applyAlignment="1">
      <alignment vertical="top"/>
    </xf>
    <xf numFmtId="0" fontId="16" fillId="9" borderId="30" xfId="0" applyFont="1" applyFill="1" applyBorder="1" applyAlignment="1">
      <alignment vertical="top"/>
    </xf>
    <xf numFmtId="0" fontId="16" fillId="9" borderId="23" xfId="0" applyFont="1" applyFill="1" applyBorder="1" applyAlignment="1">
      <alignment vertical="top"/>
    </xf>
    <xf numFmtId="0" fontId="1" fillId="9" borderId="69" xfId="0" applyFont="1" applyFill="1" applyBorder="1"/>
    <xf numFmtId="165" fontId="1" fillId="9" borderId="68" xfId="1" applyFont="1" applyFill="1" applyBorder="1"/>
    <xf numFmtId="0" fontId="1" fillId="9" borderId="3" xfId="0" applyFont="1" applyFill="1" applyBorder="1"/>
    <xf numFmtId="0" fontId="1" fillId="9" borderId="4" xfId="0" applyFont="1" applyFill="1" applyBorder="1"/>
    <xf numFmtId="165" fontId="1" fillId="9" borderId="4" xfId="1" applyFont="1" applyFill="1" applyBorder="1" applyAlignment="1">
      <alignment wrapText="1"/>
    </xf>
    <xf numFmtId="165" fontId="1" fillId="9" borderId="5" xfId="1" applyFont="1" applyFill="1" applyBorder="1" applyAlignment="1">
      <alignment wrapText="1"/>
    </xf>
    <xf numFmtId="0" fontId="2" fillId="9" borderId="20" xfId="0" applyFont="1" applyFill="1" applyBorder="1" applyAlignment="1"/>
    <xf numFmtId="165" fontId="1" fillId="9" borderId="14" xfId="1" applyFont="1" applyFill="1" applyBorder="1" applyAlignment="1">
      <alignment wrapText="1"/>
    </xf>
    <xf numFmtId="165" fontId="1" fillId="9" borderId="2" xfId="1" applyFont="1" applyFill="1" applyBorder="1" applyAlignment="1">
      <alignment wrapText="1"/>
    </xf>
    <xf numFmtId="0" fontId="1" fillId="9" borderId="15" xfId="0" applyFont="1" applyFill="1" applyBorder="1" applyAlignment="1">
      <alignment wrapText="1"/>
    </xf>
    <xf numFmtId="0" fontId="5" fillId="9" borderId="30" xfId="0" applyFont="1" applyFill="1" applyBorder="1" applyAlignment="1"/>
    <xf numFmtId="0" fontId="5" fillId="9" borderId="23" xfId="0" applyFont="1" applyFill="1" applyBorder="1" applyAlignment="1"/>
    <xf numFmtId="0" fontId="6" fillId="9" borderId="51" xfId="0" applyFont="1" applyFill="1" applyBorder="1" applyAlignment="1">
      <alignment wrapText="1"/>
    </xf>
    <xf numFmtId="0" fontId="2" fillId="9" borderId="28" xfId="0" applyFont="1" applyFill="1" applyBorder="1" applyAlignment="1"/>
    <xf numFmtId="0" fontId="2" fillId="9" borderId="49" xfId="0" applyFont="1" applyFill="1" applyBorder="1" applyAlignment="1"/>
    <xf numFmtId="0" fontId="2" fillId="9" borderId="48" xfId="0" applyFont="1" applyFill="1" applyBorder="1" applyAlignment="1"/>
    <xf numFmtId="0" fontId="1" fillId="9" borderId="4" xfId="0" applyFont="1" applyFill="1" applyBorder="1" applyAlignment="1"/>
    <xf numFmtId="0" fontId="1" fillId="9" borderId="44" xfId="0" applyFont="1" applyFill="1" applyBorder="1" applyAlignment="1">
      <alignment wrapText="1"/>
    </xf>
    <xf numFmtId="0" fontId="1" fillId="9" borderId="2" xfId="0" applyFont="1" applyFill="1" applyBorder="1" applyAlignment="1">
      <alignment wrapText="1"/>
    </xf>
    <xf numFmtId="0" fontId="1" fillId="9" borderId="45" xfId="0" applyFont="1" applyFill="1" applyBorder="1" applyAlignment="1">
      <alignment wrapText="1"/>
    </xf>
    <xf numFmtId="165" fontId="1" fillId="9" borderId="80" xfId="1" applyFont="1" applyFill="1" applyBorder="1" applyAlignment="1">
      <alignment wrapText="1"/>
    </xf>
    <xf numFmtId="165" fontId="1" fillId="9" borderId="60" xfId="1" applyFont="1" applyFill="1" applyBorder="1" applyAlignment="1">
      <alignment wrapText="1"/>
    </xf>
    <xf numFmtId="0" fontId="1" fillId="9" borderId="4" xfId="0" applyFont="1" applyFill="1" applyBorder="1" applyAlignment="1">
      <alignment horizontal="left"/>
    </xf>
    <xf numFmtId="0" fontId="1" fillId="9" borderId="5" xfId="0" applyFont="1" applyFill="1" applyBorder="1" applyAlignment="1">
      <alignment horizontal="left"/>
    </xf>
    <xf numFmtId="0" fontId="1" fillId="9" borderId="26" xfId="0" applyFont="1" applyFill="1" applyBorder="1" applyAlignment="1">
      <alignment wrapText="1"/>
    </xf>
    <xf numFmtId="0" fontId="2" fillId="9" borderId="3" xfId="0" applyFont="1" applyFill="1" applyBorder="1"/>
    <xf numFmtId="0" fontId="2" fillId="9" borderId="4" xfId="0" applyFont="1" applyFill="1" applyBorder="1"/>
    <xf numFmtId="165" fontId="2" fillId="9" borderId="5" xfId="1" applyFont="1" applyFill="1" applyBorder="1" applyAlignment="1"/>
    <xf numFmtId="0" fontId="0" fillId="9" borderId="13" xfId="0" applyNumberFormat="1" applyFont="1" applyFill="1" applyBorder="1" applyAlignment="1">
      <alignment wrapText="1"/>
    </xf>
    <xf numFmtId="0" fontId="1" fillId="9" borderId="41" xfId="0" applyFont="1" applyFill="1" applyBorder="1" applyAlignment="1">
      <alignment wrapText="1"/>
    </xf>
    <xf numFmtId="0" fontId="1" fillId="9" borderId="10" xfId="0" applyFont="1" applyFill="1" applyBorder="1" applyAlignment="1">
      <alignment wrapText="1"/>
    </xf>
    <xf numFmtId="0" fontId="1" fillId="9" borderId="46" xfId="0" applyFont="1" applyFill="1" applyBorder="1"/>
    <xf numFmtId="0" fontId="1" fillId="9" borderId="35" xfId="0" applyFont="1" applyFill="1" applyBorder="1" applyAlignment="1">
      <alignment horizontal="center" wrapText="1"/>
    </xf>
    <xf numFmtId="0" fontId="6" fillId="9" borderId="38" xfId="0" applyFont="1" applyFill="1" applyBorder="1" applyAlignment="1">
      <alignment horizontal="left" wrapText="1"/>
    </xf>
    <xf numFmtId="0" fontId="6" fillId="9" borderId="39" xfId="0" applyFont="1" applyFill="1" applyBorder="1" applyAlignment="1">
      <alignment horizontal="left" wrapText="1"/>
    </xf>
    <xf numFmtId="166" fontId="1" fillId="0" borderId="2" xfId="0" applyNumberFormat="1" applyFont="1" applyFill="1" applyBorder="1"/>
    <xf numFmtId="166" fontId="1" fillId="0" borderId="15" xfId="0" applyNumberFormat="1" applyFont="1" applyFill="1" applyBorder="1" applyAlignment="1">
      <alignment horizontal="left"/>
    </xf>
    <xf numFmtId="0" fontId="1" fillId="9" borderId="22" xfId="0" applyFont="1" applyFill="1" applyBorder="1"/>
    <xf numFmtId="0" fontId="1" fillId="9" borderId="30" xfId="0" applyFont="1" applyFill="1" applyBorder="1"/>
    <xf numFmtId="165" fontId="1" fillId="9" borderId="39" xfId="1" applyFont="1" applyFill="1" applyBorder="1"/>
    <xf numFmtId="2" fontId="1" fillId="9" borderId="39" xfId="0" applyNumberFormat="1" applyFont="1" applyFill="1" applyBorder="1"/>
    <xf numFmtId="166" fontId="1" fillId="9" borderId="39" xfId="0" applyNumberFormat="1" applyFont="1" applyFill="1" applyBorder="1"/>
    <xf numFmtId="166" fontId="1" fillId="8" borderId="47" xfId="0" applyNumberFormat="1" applyFont="1" applyFill="1" applyBorder="1"/>
    <xf numFmtId="2" fontId="1" fillId="8" borderId="47" xfId="0" applyNumberFormat="1" applyFont="1" applyFill="1" applyBorder="1"/>
    <xf numFmtId="165" fontId="1" fillId="9" borderId="39" xfId="1" applyFont="1" applyFill="1" applyBorder="1" applyAlignment="1">
      <alignment horizontal="center"/>
    </xf>
    <xf numFmtId="165" fontId="1" fillId="9" borderId="47" xfId="1" applyFont="1" applyFill="1" applyBorder="1" applyAlignment="1">
      <alignment wrapText="1"/>
    </xf>
    <xf numFmtId="165" fontId="1" fillId="9" borderId="9" xfId="1" applyFont="1" applyFill="1" applyBorder="1" applyAlignment="1">
      <alignment wrapText="1"/>
    </xf>
    <xf numFmtId="0" fontId="1" fillId="9" borderId="38" xfId="0" applyFont="1" applyFill="1" applyBorder="1"/>
    <xf numFmtId="0" fontId="1" fillId="9" borderId="39" xfId="0" applyFont="1" applyFill="1" applyBorder="1"/>
    <xf numFmtId="0" fontId="1" fillId="9" borderId="70" xfId="0" applyFont="1" applyFill="1" applyBorder="1"/>
    <xf numFmtId="165" fontId="1" fillId="9" borderId="52" xfId="1" applyFont="1" applyFill="1" applyBorder="1" applyAlignment="1">
      <alignment wrapText="1"/>
    </xf>
    <xf numFmtId="1" fontId="1" fillId="2" borderId="2" xfId="0" applyNumberFormat="1" applyFont="1" applyFill="1" applyBorder="1"/>
    <xf numFmtId="1" fontId="1" fillId="2" borderId="4" xfId="0" applyNumberFormat="1" applyFont="1" applyFill="1" applyBorder="1"/>
    <xf numFmtId="166" fontId="1" fillId="0" borderId="4" xfId="0" applyNumberFormat="1" applyFont="1" applyFill="1" applyBorder="1"/>
    <xf numFmtId="166" fontId="1" fillId="0" borderId="5" xfId="0" applyNumberFormat="1" applyFont="1" applyFill="1" applyBorder="1" applyAlignment="1">
      <alignment horizontal="left"/>
    </xf>
    <xf numFmtId="0" fontId="1" fillId="2" borderId="66" xfId="0" applyFont="1" applyFill="1" applyBorder="1" applyAlignment="1">
      <alignment vertical="top" wrapText="1"/>
    </xf>
    <xf numFmtId="0" fontId="1" fillId="3" borderId="50" xfId="0" applyFont="1" applyFill="1" applyBorder="1" applyAlignment="1">
      <alignment vertical="top" wrapText="1"/>
    </xf>
    <xf numFmtId="1" fontId="1" fillId="2" borderId="9" xfId="0" applyNumberFormat="1" applyFont="1" applyFill="1" applyBorder="1"/>
    <xf numFmtId="166" fontId="1" fillId="0" borderId="9" xfId="0" applyNumberFormat="1" applyFont="1" applyFill="1" applyBorder="1"/>
    <xf numFmtId="166" fontId="1" fillId="0" borderId="10" xfId="0" applyNumberFormat="1" applyFont="1" applyFill="1" applyBorder="1" applyAlignment="1">
      <alignment horizontal="left"/>
    </xf>
    <xf numFmtId="1" fontId="1" fillId="2" borderId="17" xfId="0" applyNumberFormat="1" applyFont="1" applyFill="1" applyBorder="1"/>
    <xf numFmtId="166" fontId="1" fillId="0" borderId="17" xfId="0" applyNumberFormat="1" applyFont="1" applyFill="1" applyBorder="1"/>
    <xf numFmtId="166" fontId="1" fillId="0" borderId="19" xfId="0" applyNumberFormat="1" applyFont="1" applyFill="1" applyBorder="1" applyAlignment="1">
      <alignment horizontal="left"/>
    </xf>
    <xf numFmtId="0" fontId="1" fillId="9" borderId="3" xfId="0" applyFont="1" applyFill="1" applyBorder="1" applyAlignment="1">
      <alignment wrapText="1"/>
    </xf>
    <xf numFmtId="0" fontId="1" fillId="9" borderId="49" xfId="0" applyFont="1" applyFill="1" applyBorder="1"/>
    <xf numFmtId="165" fontId="1" fillId="9" borderId="49" xfId="1" applyFont="1" applyFill="1" applyBorder="1"/>
    <xf numFmtId="0" fontId="1" fillId="9" borderId="42" xfId="0" applyFont="1" applyFill="1" applyBorder="1" applyAlignment="1">
      <alignment wrapText="1"/>
    </xf>
    <xf numFmtId="168" fontId="1" fillId="9" borderId="41" xfId="0" applyNumberFormat="1" applyFont="1" applyFill="1" applyBorder="1"/>
    <xf numFmtId="165" fontId="2" fillId="9" borderId="78" xfId="1" applyFont="1" applyFill="1" applyBorder="1" applyAlignment="1">
      <alignment horizontal="center"/>
    </xf>
    <xf numFmtId="165" fontId="1" fillId="9" borderId="40" xfId="1" applyFont="1" applyFill="1" applyBorder="1" applyAlignment="1">
      <alignment wrapText="1"/>
    </xf>
    <xf numFmtId="165" fontId="1" fillId="9" borderId="67" xfId="1" applyFont="1" applyFill="1" applyBorder="1" applyAlignment="1">
      <alignment wrapText="1"/>
    </xf>
    <xf numFmtId="0" fontId="19" fillId="0" borderId="0" xfId="0" applyFont="1"/>
    <xf numFmtId="165" fontId="1" fillId="9" borderId="33" xfId="1" applyFont="1" applyFill="1" applyBorder="1" applyAlignment="1">
      <alignment wrapText="1"/>
    </xf>
    <xf numFmtId="165" fontId="2" fillId="9" borderId="78" xfId="1" applyFont="1" applyFill="1" applyBorder="1" applyAlignment="1">
      <alignment horizontal="left"/>
    </xf>
    <xf numFmtId="4" fontId="1" fillId="9" borderId="41" xfId="0" applyNumberFormat="1" applyFont="1" applyFill="1" applyBorder="1"/>
    <xf numFmtId="4" fontId="1" fillId="9" borderId="41" xfId="0" applyNumberFormat="1" applyFont="1" applyFill="1" applyBorder="1" applyAlignment="1">
      <alignment wrapText="1"/>
    </xf>
    <xf numFmtId="0" fontId="1" fillId="9" borderId="4" xfId="0" applyFont="1" applyFill="1" applyBorder="1" applyAlignment="1">
      <alignment horizontal="left" wrapText="1"/>
    </xf>
    <xf numFmtId="165" fontId="1" fillId="9" borderId="66" xfId="1" applyFont="1" applyFill="1" applyBorder="1" applyAlignment="1">
      <alignment wrapText="1"/>
    </xf>
    <xf numFmtId="0" fontId="1" fillId="9" borderId="22" xfId="0" applyFont="1" applyFill="1" applyBorder="1" applyAlignment="1">
      <alignment wrapText="1"/>
    </xf>
    <xf numFmtId="0" fontId="1" fillId="9" borderId="47" xfId="0" applyFont="1" applyFill="1" applyBorder="1" applyAlignment="1">
      <alignment wrapText="1"/>
    </xf>
    <xf numFmtId="165" fontId="2" fillId="9" borderId="30" xfId="1" applyFont="1" applyFill="1" applyBorder="1" applyAlignment="1">
      <alignment horizontal="left"/>
    </xf>
    <xf numFmtId="0" fontId="1" fillId="9" borderId="71" xfId="0" applyFont="1" applyFill="1" applyBorder="1" applyAlignment="1">
      <alignment wrapText="1"/>
    </xf>
    <xf numFmtId="0" fontId="1" fillId="9" borderId="55" xfId="0" applyFont="1" applyFill="1" applyBorder="1" applyAlignment="1">
      <alignment wrapText="1"/>
    </xf>
    <xf numFmtId="0" fontId="1" fillId="9" borderId="17" xfId="0" applyFont="1" applyFill="1" applyBorder="1" applyAlignment="1"/>
    <xf numFmtId="165" fontId="1" fillId="9" borderId="17" xfId="1" applyFont="1" applyFill="1" applyBorder="1" applyAlignment="1">
      <alignment wrapText="1"/>
    </xf>
    <xf numFmtId="0" fontId="1" fillId="2" borderId="74" xfId="0" applyFont="1" applyFill="1" applyBorder="1"/>
    <xf numFmtId="0" fontId="1" fillId="2" borderId="45" xfId="0" applyFont="1" applyFill="1" applyBorder="1"/>
    <xf numFmtId="0" fontId="1" fillId="2" borderId="71" xfId="0" applyFont="1" applyFill="1" applyBorder="1"/>
    <xf numFmtId="165" fontId="12" fillId="9" borderId="67" xfId="1" applyFont="1" applyFill="1" applyBorder="1" applyAlignment="1">
      <alignment wrapText="1"/>
    </xf>
    <xf numFmtId="165" fontId="1" fillId="9" borderId="41" xfId="1" applyFont="1" applyFill="1" applyBorder="1" applyAlignment="1">
      <alignment vertical="top" wrapText="1"/>
    </xf>
    <xf numFmtId="49" fontId="1" fillId="9" borderId="50" xfId="0" applyNumberFormat="1" applyFont="1" applyFill="1" applyBorder="1" applyAlignment="1">
      <alignment horizontal="left" vertical="top" wrapText="1"/>
    </xf>
    <xf numFmtId="49" fontId="1" fillId="9" borderId="51" xfId="0" applyNumberFormat="1" applyFont="1" applyFill="1" applyBorder="1" applyAlignment="1">
      <alignment horizontal="left" vertical="top" wrapText="1"/>
    </xf>
    <xf numFmtId="49" fontId="1" fillId="9" borderId="55" xfId="0" applyNumberFormat="1" applyFont="1" applyFill="1" applyBorder="1" applyAlignment="1">
      <alignment horizontal="left" vertical="top" wrapText="1"/>
    </xf>
    <xf numFmtId="0" fontId="4" fillId="9" borderId="38" xfId="0" applyFont="1" applyFill="1" applyBorder="1" applyAlignment="1">
      <alignment horizontal="left" vertical="top" wrapText="1"/>
    </xf>
    <xf numFmtId="0" fontId="4" fillId="9" borderId="39" xfId="0" applyFont="1" applyFill="1" applyBorder="1" applyAlignment="1">
      <alignment horizontal="left" vertical="top" wrapText="1"/>
    </xf>
    <xf numFmtId="168" fontId="1" fillId="9" borderId="41" xfId="0" applyNumberFormat="1" applyFont="1" applyFill="1" applyBorder="1" applyAlignment="1">
      <alignment wrapText="1"/>
    </xf>
    <xf numFmtId="0" fontId="1" fillId="10" borderId="34" xfId="0" applyFont="1" applyFill="1" applyBorder="1" applyAlignment="1"/>
    <xf numFmtId="0" fontId="1" fillId="10" borderId="35" xfId="0" applyFont="1" applyFill="1" applyBorder="1" applyAlignment="1"/>
    <xf numFmtId="0" fontId="1" fillId="2" borderId="43" xfId="0" applyFont="1" applyFill="1" applyBorder="1" applyAlignment="1">
      <alignment wrapText="1"/>
    </xf>
    <xf numFmtId="0" fontId="1" fillId="2" borderId="2" xfId="0" applyFont="1" applyFill="1" applyBorder="1" applyAlignment="1">
      <alignment wrapText="1"/>
    </xf>
    <xf numFmtId="0" fontId="1" fillId="2" borderId="63" xfId="0" applyFont="1" applyFill="1" applyBorder="1" applyAlignment="1">
      <alignment wrapText="1"/>
    </xf>
    <xf numFmtId="0" fontId="1" fillId="2" borderId="79" xfId="0" applyFont="1" applyFill="1" applyBorder="1"/>
    <xf numFmtId="164" fontId="1" fillId="2" borderId="61" xfId="0" applyNumberFormat="1" applyFont="1" applyFill="1" applyBorder="1"/>
    <xf numFmtId="7" fontId="1" fillId="3" borderId="1" xfId="1" applyNumberFormat="1" applyFont="1" applyFill="1" applyBorder="1"/>
    <xf numFmtId="7" fontId="1" fillId="3" borderId="7" xfId="1" applyNumberFormat="1" applyFont="1" applyFill="1" applyBorder="1"/>
    <xf numFmtId="7" fontId="6" fillId="8" borderId="47" xfId="1" applyNumberFormat="1" applyFont="1" applyFill="1" applyBorder="1"/>
    <xf numFmtId="49" fontId="1" fillId="0" borderId="0" xfId="0" applyNumberFormat="1" applyFont="1" applyAlignment="1">
      <alignment wrapText="1"/>
    </xf>
    <xf numFmtId="7" fontId="1" fillId="3" borderId="9" xfId="1" applyNumberFormat="1" applyFont="1" applyFill="1" applyBorder="1"/>
    <xf numFmtId="7" fontId="1" fillId="3" borderId="10" xfId="1" applyNumberFormat="1" applyFont="1" applyFill="1" applyBorder="1"/>
    <xf numFmtId="7" fontId="1" fillId="3" borderId="29" xfId="1" applyNumberFormat="1" applyFont="1" applyFill="1" applyBorder="1"/>
    <xf numFmtId="7" fontId="6" fillId="8" borderId="55" xfId="1" applyNumberFormat="1" applyFont="1" applyFill="1" applyBorder="1"/>
    <xf numFmtId="0" fontId="1" fillId="9" borderId="20" xfId="0" applyFont="1" applyFill="1" applyBorder="1" applyAlignment="1">
      <alignment wrapText="1"/>
    </xf>
    <xf numFmtId="0" fontId="1" fillId="9" borderId="78" xfId="0" applyFont="1" applyFill="1" applyBorder="1"/>
    <xf numFmtId="0" fontId="1" fillId="9" borderId="66" xfId="0" applyFont="1" applyFill="1" applyBorder="1" applyAlignment="1">
      <alignment wrapText="1"/>
    </xf>
    <xf numFmtId="0" fontId="1" fillId="3" borderId="65" xfId="0" applyFont="1" applyFill="1" applyBorder="1" applyAlignment="1">
      <alignment vertical="top" wrapText="1"/>
    </xf>
    <xf numFmtId="0" fontId="1" fillId="3" borderId="66" xfId="0" applyFont="1" applyFill="1" applyBorder="1" applyAlignment="1">
      <alignment vertical="top" wrapText="1"/>
    </xf>
    <xf numFmtId="0" fontId="1" fillId="9" borderId="12" xfId="0" applyFont="1" applyFill="1" applyBorder="1"/>
    <xf numFmtId="0" fontId="1" fillId="9" borderId="54" xfId="0" applyFont="1" applyFill="1" applyBorder="1" applyAlignment="1">
      <alignment wrapText="1"/>
    </xf>
    <xf numFmtId="0" fontId="1" fillId="9" borderId="46" xfId="0" applyFont="1" applyFill="1" applyBorder="1" applyAlignment="1">
      <alignment wrapText="1"/>
    </xf>
    <xf numFmtId="0" fontId="1" fillId="3" borderId="64" xfId="0" applyFont="1" applyFill="1" applyBorder="1" applyAlignment="1">
      <alignment vertical="top" wrapText="1"/>
    </xf>
    <xf numFmtId="165" fontId="1" fillId="9" borderId="66" xfId="1" applyFont="1" applyFill="1" applyBorder="1" applyAlignment="1">
      <alignment vertical="top" wrapText="1"/>
    </xf>
    <xf numFmtId="0" fontId="12" fillId="9" borderId="22" xfId="0" applyFont="1" applyFill="1" applyBorder="1" applyAlignment="1">
      <alignment horizontal="left" vertical="top" wrapText="1"/>
    </xf>
    <xf numFmtId="0" fontId="12" fillId="9" borderId="38" xfId="0" applyFont="1" applyFill="1" applyBorder="1" applyAlignment="1">
      <alignment horizontal="left" vertical="top" wrapText="1"/>
    </xf>
    <xf numFmtId="0" fontId="12" fillId="9" borderId="39" xfId="0" applyFont="1" applyFill="1" applyBorder="1" applyAlignment="1">
      <alignment horizontal="left" vertical="top" wrapText="1"/>
    </xf>
    <xf numFmtId="165" fontId="12" fillId="9" borderId="78" xfId="1" applyFont="1" applyFill="1" applyBorder="1" applyAlignment="1">
      <alignment wrapText="1"/>
    </xf>
    <xf numFmtId="165" fontId="1" fillId="9" borderId="74" xfId="1" applyFont="1" applyFill="1" applyBorder="1" applyAlignment="1">
      <alignment wrapText="1"/>
    </xf>
    <xf numFmtId="0" fontId="1" fillId="9" borderId="61" xfId="0" applyFont="1" applyFill="1" applyBorder="1" applyAlignment="1">
      <alignment wrapText="1"/>
    </xf>
    <xf numFmtId="165" fontId="1" fillId="9" borderId="68" xfId="1" applyFont="1" applyFill="1" applyBorder="1" applyAlignment="1">
      <alignment vertical="top" wrapText="1"/>
    </xf>
    <xf numFmtId="0" fontId="1" fillId="9" borderId="51" xfId="0" applyFont="1" applyFill="1" applyBorder="1" applyAlignment="1">
      <alignment wrapText="1"/>
    </xf>
    <xf numFmtId="165" fontId="12" fillId="9" borderId="30" xfId="1" applyFont="1" applyFill="1" applyBorder="1" applyAlignment="1">
      <alignment wrapText="1"/>
    </xf>
    <xf numFmtId="49" fontId="1" fillId="9" borderId="72" xfId="0" applyNumberFormat="1" applyFont="1" applyFill="1" applyBorder="1" applyAlignment="1">
      <alignment vertical="top" wrapText="1"/>
    </xf>
    <xf numFmtId="49" fontId="12" fillId="9" borderId="72" xfId="0" applyNumberFormat="1" applyFont="1" applyFill="1" applyBorder="1" applyAlignment="1">
      <alignment vertical="top" wrapText="1"/>
    </xf>
    <xf numFmtId="49" fontId="1" fillId="9" borderId="50" xfId="0" applyNumberFormat="1" applyFont="1" applyFill="1" applyBorder="1" applyAlignment="1">
      <alignment vertical="top" wrapText="1"/>
    </xf>
    <xf numFmtId="49" fontId="1" fillId="9" borderId="51" xfId="0" applyNumberFormat="1" applyFont="1" applyFill="1" applyBorder="1" applyAlignment="1">
      <alignment vertical="top" wrapText="1"/>
    </xf>
    <xf numFmtId="49" fontId="1" fillId="9" borderId="68" xfId="1" applyNumberFormat="1" applyFont="1" applyFill="1" applyBorder="1" applyAlignment="1">
      <alignment vertical="top" wrapText="1"/>
    </xf>
    <xf numFmtId="49" fontId="1" fillId="9" borderId="50" xfId="1" applyNumberFormat="1" applyFont="1" applyFill="1" applyBorder="1" applyAlignment="1">
      <alignment horizontal="left" vertical="top" wrapText="1"/>
    </xf>
    <xf numFmtId="49" fontId="1" fillId="9" borderId="71" xfId="1" applyNumberFormat="1" applyFont="1" applyFill="1" applyBorder="1" applyAlignment="1">
      <alignment horizontal="left" vertical="top" wrapText="1"/>
    </xf>
    <xf numFmtId="49" fontId="1" fillId="9" borderId="50" xfId="0" applyNumberFormat="1" applyFont="1" applyFill="1" applyBorder="1" applyAlignment="1">
      <alignment wrapText="1"/>
    </xf>
    <xf numFmtId="49" fontId="1" fillId="9" borderId="51" xfId="0" applyNumberFormat="1" applyFont="1" applyFill="1" applyBorder="1" applyAlignment="1">
      <alignment wrapText="1"/>
    </xf>
    <xf numFmtId="49" fontId="1" fillId="9" borderId="55" xfId="0" applyNumberFormat="1" applyFont="1" applyFill="1" applyBorder="1" applyAlignment="1">
      <alignment wrapText="1"/>
    </xf>
    <xf numFmtId="0" fontId="1" fillId="9" borderId="77" xfId="0" applyFont="1" applyFill="1" applyBorder="1" applyAlignment="1">
      <alignment vertical="top" wrapText="1"/>
    </xf>
    <xf numFmtId="169" fontId="1" fillId="3" borderId="17" xfId="1" applyNumberFormat="1" applyFont="1" applyFill="1" applyBorder="1"/>
    <xf numFmtId="169" fontId="1" fillId="3" borderId="19" xfId="1" applyNumberFormat="1" applyFont="1" applyFill="1" applyBorder="1"/>
    <xf numFmtId="169" fontId="1" fillId="3" borderId="1" xfId="1" applyNumberFormat="1" applyFont="1" applyFill="1" applyBorder="1"/>
    <xf numFmtId="169" fontId="1" fillId="3" borderId="7" xfId="1" applyNumberFormat="1" applyFont="1" applyFill="1" applyBorder="1"/>
    <xf numFmtId="169" fontId="6" fillId="8" borderId="55" xfId="1" applyNumberFormat="1" applyFont="1" applyFill="1" applyBorder="1"/>
    <xf numFmtId="0" fontId="4" fillId="9" borderId="30" xfId="0" applyFont="1" applyFill="1" applyBorder="1" applyAlignment="1">
      <alignment horizontal="left" vertical="top" wrapText="1"/>
    </xf>
    <xf numFmtId="49" fontId="1" fillId="9" borderId="68" xfId="0" applyNumberFormat="1" applyFont="1" applyFill="1" applyBorder="1" applyAlignment="1">
      <alignment horizontal="left" vertical="top" wrapText="1"/>
    </xf>
    <xf numFmtId="165" fontId="12" fillId="9" borderId="78" xfId="1" applyFont="1" applyFill="1" applyBorder="1" applyAlignment="1">
      <alignment horizontal="left" vertical="top" wrapText="1"/>
    </xf>
    <xf numFmtId="0" fontId="1" fillId="10" borderId="32" xfId="0" applyFont="1" applyFill="1" applyBorder="1"/>
    <xf numFmtId="0" fontId="1" fillId="10" borderId="33" xfId="0" applyFont="1" applyFill="1" applyBorder="1"/>
    <xf numFmtId="0" fontId="1" fillId="9" borderId="62" xfId="0" applyFont="1" applyFill="1" applyBorder="1"/>
    <xf numFmtId="0" fontId="1" fillId="9" borderId="80" xfId="0" applyFont="1" applyFill="1" applyBorder="1" applyAlignment="1"/>
    <xf numFmtId="0" fontId="1" fillId="9" borderId="80" xfId="0" applyFont="1" applyFill="1" applyBorder="1"/>
    <xf numFmtId="7" fontId="1" fillId="3" borderId="4" xfId="1" applyNumberFormat="1" applyFont="1" applyFill="1" applyBorder="1"/>
    <xf numFmtId="7" fontId="1" fillId="3" borderId="5" xfId="1" applyNumberFormat="1" applyFont="1" applyFill="1" applyBorder="1"/>
    <xf numFmtId="165" fontId="2" fillId="9" borderId="64" xfId="1" applyFont="1" applyFill="1" applyBorder="1" applyAlignment="1">
      <alignment horizontal="left"/>
    </xf>
    <xf numFmtId="165" fontId="2" fillId="9" borderId="64" xfId="1" applyFont="1" applyFill="1" applyBorder="1" applyAlignment="1">
      <alignment horizontal="center" vertical="center"/>
    </xf>
    <xf numFmtId="165" fontId="1" fillId="9" borderId="66" xfId="1" applyFont="1" applyFill="1" applyBorder="1" applyAlignment="1">
      <alignment horizontal="left" vertical="top" wrapText="1"/>
    </xf>
    <xf numFmtId="165" fontId="12" fillId="9" borderId="30" xfId="1" applyFont="1" applyFill="1" applyBorder="1" applyAlignment="1">
      <alignment horizontal="left" vertical="top" wrapText="1"/>
    </xf>
    <xf numFmtId="0" fontId="4" fillId="9" borderId="47" xfId="0" applyFont="1" applyFill="1" applyBorder="1" applyAlignment="1">
      <alignment horizontal="left" vertical="top" wrapText="1"/>
    </xf>
    <xf numFmtId="2" fontId="1" fillId="0" borderId="17" xfId="0" applyNumberFormat="1" applyFont="1" applyFill="1" applyBorder="1"/>
    <xf numFmtId="2" fontId="1" fillId="0" borderId="19" xfId="0" applyNumberFormat="1" applyFont="1" applyFill="1" applyBorder="1"/>
    <xf numFmtId="0" fontId="1" fillId="9" borderId="48" xfId="0" applyFont="1" applyFill="1" applyBorder="1"/>
    <xf numFmtId="165" fontId="1" fillId="9" borderId="8" xfId="1" applyFont="1" applyFill="1" applyBorder="1" applyAlignment="1">
      <alignment wrapText="1"/>
    </xf>
    <xf numFmtId="0" fontId="1" fillId="9" borderId="38" xfId="0" applyFont="1" applyFill="1" applyBorder="1" applyAlignment="1">
      <alignment horizontal="left"/>
    </xf>
    <xf numFmtId="0" fontId="1" fillId="9" borderId="39" xfId="0" applyFont="1" applyFill="1" applyBorder="1" applyAlignment="1">
      <alignment wrapText="1"/>
    </xf>
    <xf numFmtId="10" fontId="3" fillId="3" borderId="52" xfId="0" applyNumberFormat="1" applyFont="1" applyFill="1" applyBorder="1" applyAlignment="1">
      <alignment vertical="top" wrapText="1"/>
    </xf>
    <xf numFmtId="7" fontId="1" fillId="0" borderId="20" xfId="1" applyNumberFormat="1" applyFont="1" applyFill="1" applyBorder="1" applyAlignment="1" applyProtection="1">
      <protection locked="0"/>
    </xf>
    <xf numFmtId="49" fontId="1" fillId="0" borderId="3" xfId="1" applyNumberFormat="1" applyFont="1" applyFill="1" applyBorder="1" applyAlignment="1" applyProtection="1">
      <protection locked="0"/>
    </xf>
    <xf numFmtId="49" fontId="1" fillId="0" borderId="4" xfId="0" applyNumberFormat="1" applyFont="1" applyFill="1" applyBorder="1" applyAlignment="1" applyProtection="1">
      <protection locked="0"/>
    </xf>
    <xf numFmtId="49" fontId="1" fillId="0" borderId="3" xfId="0" applyNumberFormat="1" applyFont="1" applyFill="1" applyBorder="1" applyAlignment="1" applyProtection="1">
      <protection locked="0"/>
    </xf>
    <xf numFmtId="49" fontId="1" fillId="0" borderId="5" xfId="0" applyNumberFormat="1" applyFont="1" applyFill="1" applyBorder="1" applyAlignment="1" applyProtection="1">
      <protection locked="0"/>
    </xf>
    <xf numFmtId="7" fontId="1" fillId="0" borderId="26" xfId="1" applyNumberFormat="1" applyFont="1" applyFill="1" applyBorder="1" applyAlignment="1" applyProtection="1">
      <protection locked="0"/>
    </xf>
    <xf numFmtId="49" fontId="1" fillId="11" borderId="26" xfId="1" applyNumberFormat="1" applyFont="1" applyFill="1" applyBorder="1" applyAlignment="1" applyProtection="1">
      <protection locked="0"/>
    </xf>
    <xf numFmtId="49" fontId="1" fillId="11" borderId="13" xfId="0" applyNumberFormat="1" applyFont="1" applyFill="1" applyBorder="1" applyAlignment="1" applyProtection="1">
      <protection locked="0"/>
    </xf>
    <xf numFmtId="49" fontId="1" fillId="11" borderId="6" xfId="0" applyNumberFormat="1" applyFont="1" applyFill="1" applyBorder="1" applyAlignment="1" applyProtection="1">
      <protection locked="0"/>
    </xf>
    <xf numFmtId="49" fontId="1" fillId="11" borderId="1" xfId="0" applyNumberFormat="1" applyFont="1" applyFill="1" applyBorder="1" applyAlignment="1" applyProtection="1">
      <protection locked="0"/>
    </xf>
    <xf numFmtId="49" fontId="1" fillId="11" borderId="7" xfId="0" applyNumberFormat="1" applyFont="1" applyFill="1" applyBorder="1" applyAlignment="1" applyProtection="1">
      <protection locked="0"/>
    </xf>
    <xf numFmtId="49" fontId="1" fillId="0" borderId="26" xfId="1" applyNumberFormat="1" applyFont="1" applyFill="1" applyBorder="1" applyAlignment="1" applyProtection="1">
      <protection locked="0"/>
    </xf>
    <xf numFmtId="49" fontId="1" fillId="0" borderId="13" xfId="0" applyNumberFormat="1" applyFont="1" applyFill="1" applyBorder="1" applyAlignment="1" applyProtection="1">
      <protection locked="0"/>
    </xf>
    <xf numFmtId="49" fontId="1" fillId="0" borderId="6" xfId="0" applyNumberFormat="1" applyFont="1" applyFill="1" applyBorder="1" applyAlignment="1" applyProtection="1">
      <protection locked="0"/>
    </xf>
    <xf numFmtId="49" fontId="1" fillId="0" borderId="1" xfId="0" applyNumberFormat="1" applyFont="1" applyFill="1" applyBorder="1" applyAlignment="1" applyProtection="1">
      <protection locked="0"/>
    </xf>
    <xf numFmtId="49" fontId="1" fillId="0" borderId="7" xfId="0" applyNumberFormat="1" applyFont="1" applyFill="1" applyBorder="1" applyAlignment="1" applyProtection="1">
      <protection locked="0"/>
    </xf>
    <xf numFmtId="7" fontId="1" fillId="4" borderId="20" xfId="1" applyNumberFormat="1" applyFont="1" applyFill="1" applyBorder="1" applyProtection="1">
      <protection locked="0"/>
    </xf>
    <xf numFmtId="49" fontId="1" fillId="0" borderId="3" xfId="1" applyNumberFormat="1" applyFont="1" applyFill="1" applyBorder="1" applyProtection="1">
      <protection locked="0"/>
    </xf>
    <xf numFmtId="49" fontId="1" fillId="0" borderId="5" xfId="0" applyNumberFormat="1" applyFont="1" applyFill="1" applyBorder="1" applyProtection="1">
      <protection locked="0"/>
    </xf>
    <xf numFmtId="7" fontId="1" fillId="4" borderId="36" xfId="1" applyNumberFormat="1" applyFont="1" applyFill="1" applyBorder="1" applyProtection="1">
      <protection locked="0"/>
    </xf>
    <xf numFmtId="49" fontId="1" fillId="0" borderId="6" xfId="1" applyNumberFormat="1" applyFont="1" applyFill="1" applyBorder="1" applyProtection="1">
      <protection locked="0"/>
    </xf>
    <xf numFmtId="49" fontId="1" fillId="0" borderId="7" xfId="0" applyNumberFormat="1" applyFont="1" applyFill="1" applyBorder="1" applyProtection="1">
      <protection locked="0"/>
    </xf>
    <xf numFmtId="7" fontId="1" fillId="11" borderId="36" xfId="1" applyNumberFormat="1" applyFont="1" applyFill="1" applyBorder="1" applyProtection="1">
      <protection locked="0"/>
    </xf>
    <xf numFmtId="49" fontId="1" fillId="0" borderId="18" xfId="1" applyNumberFormat="1" applyFont="1" applyFill="1" applyBorder="1" applyProtection="1">
      <protection locked="0"/>
    </xf>
    <xf numFmtId="49" fontId="1" fillId="0" borderId="19" xfId="0" applyNumberFormat="1" applyFont="1" applyFill="1" applyBorder="1" applyProtection="1">
      <protection locked="0"/>
    </xf>
    <xf numFmtId="49" fontId="1" fillId="0" borderId="14" xfId="1" applyNumberFormat="1" applyFont="1" applyFill="1" applyBorder="1" applyProtection="1">
      <protection locked="0"/>
    </xf>
    <xf numFmtId="49" fontId="1" fillId="0" borderId="15" xfId="0" applyNumberFormat="1" applyFont="1" applyFill="1" applyBorder="1" applyProtection="1">
      <protection locked="0"/>
    </xf>
    <xf numFmtId="49" fontId="1" fillId="11" borderId="14" xfId="1" applyNumberFormat="1" applyFont="1" applyFill="1" applyBorder="1" applyProtection="1">
      <protection locked="0"/>
    </xf>
    <xf numFmtId="49" fontId="1" fillId="11" borderId="15" xfId="0" applyNumberFormat="1" applyFont="1" applyFill="1" applyBorder="1" applyProtection="1">
      <protection locked="0"/>
    </xf>
    <xf numFmtId="7" fontId="1" fillId="4" borderId="31" xfId="1" applyNumberFormat="1" applyFont="1" applyFill="1" applyBorder="1" applyProtection="1">
      <protection locked="0"/>
    </xf>
    <xf numFmtId="49" fontId="1" fillId="0" borderId="8" xfId="1" applyNumberFormat="1" applyFont="1" applyFill="1" applyBorder="1" applyProtection="1">
      <protection locked="0"/>
    </xf>
    <xf numFmtId="49" fontId="1" fillId="0" borderId="10" xfId="0" applyNumberFormat="1" applyFont="1" applyFill="1" applyBorder="1" applyProtection="1">
      <protection locked="0"/>
    </xf>
    <xf numFmtId="7" fontId="1" fillId="4" borderId="42" xfId="1" applyNumberFormat="1" applyFont="1" applyFill="1" applyBorder="1" applyProtection="1">
      <protection locked="0"/>
    </xf>
    <xf numFmtId="49" fontId="1" fillId="0" borderId="32" xfId="1" applyNumberFormat="1" applyFont="1" applyFill="1" applyBorder="1" applyProtection="1">
      <protection locked="0"/>
    </xf>
    <xf numFmtId="49" fontId="1" fillId="0" borderId="4" xfId="0" applyNumberFormat="1" applyFont="1" applyFill="1" applyBorder="1" applyProtection="1">
      <protection locked="0"/>
    </xf>
    <xf numFmtId="7" fontId="1" fillId="11" borderId="24" xfId="1" applyNumberFormat="1" applyFont="1" applyFill="1" applyBorder="1" applyProtection="1">
      <protection locked="0"/>
    </xf>
    <xf numFmtId="49" fontId="1" fillId="11" borderId="13" xfId="1" applyNumberFormat="1" applyFont="1" applyFill="1" applyBorder="1" applyProtection="1">
      <protection locked="0"/>
    </xf>
    <xf numFmtId="49" fontId="1" fillId="11" borderId="1" xfId="0" applyNumberFormat="1" applyFont="1" applyFill="1" applyBorder="1" applyProtection="1">
      <protection locked="0"/>
    </xf>
    <xf numFmtId="7" fontId="1" fillId="4" borderId="24" xfId="1" applyNumberFormat="1" applyFont="1" applyFill="1" applyBorder="1" applyProtection="1">
      <protection locked="0"/>
    </xf>
    <xf numFmtId="49" fontId="1" fillId="0" borderId="13" xfId="1" applyNumberFormat="1" applyFont="1" applyFill="1" applyBorder="1" applyProtection="1">
      <protection locked="0"/>
    </xf>
    <xf numFmtId="49" fontId="1" fillId="0" borderId="1" xfId="0" applyNumberFormat="1" applyFont="1" applyFill="1" applyBorder="1" applyProtection="1">
      <protection locked="0"/>
    </xf>
    <xf numFmtId="7" fontId="1" fillId="4" borderId="41" xfId="1" applyNumberFormat="1" applyFont="1" applyFill="1" applyBorder="1" applyProtection="1">
      <protection locked="0"/>
    </xf>
    <xf numFmtId="49" fontId="1" fillId="0" borderId="33" xfId="1" applyNumberFormat="1" applyFont="1" applyFill="1" applyBorder="1" applyProtection="1">
      <protection locked="0"/>
    </xf>
    <xf numFmtId="49" fontId="1" fillId="0" borderId="9" xfId="0" applyNumberFormat="1" applyFont="1" applyFill="1" applyBorder="1" applyProtection="1">
      <protection locked="0"/>
    </xf>
    <xf numFmtId="7" fontId="1" fillId="11" borderId="41" xfId="1" applyNumberFormat="1" applyFont="1" applyFill="1" applyBorder="1" applyProtection="1">
      <protection locked="0"/>
    </xf>
    <xf numFmtId="49" fontId="1" fillId="4" borderId="42" xfId="1" applyNumberFormat="1" applyFont="1" applyFill="1" applyBorder="1" applyProtection="1">
      <protection locked="0"/>
    </xf>
    <xf numFmtId="49" fontId="1" fillId="11" borderId="24" xfId="1" applyNumberFormat="1" applyFont="1" applyFill="1" applyBorder="1" applyProtection="1">
      <protection locked="0"/>
    </xf>
    <xf numFmtId="49" fontId="1" fillId="4" borderId="24" xfId="1" applyNumberFormat="1" applyFont="1" applyFill="1" applyBorder="1" applyProtection="1">
      <protection locked="0"/>
    </xf>
    <xf numFmtId="49" fontId="1" fillId="3" borderId="24" xfId="1" applyNumberFormat="1" applyFont="1" applyFill="1" applyBorder="1" applyProtection="1">
      <protection locked="0"/>
    </xf>
    <xf numFmtId="49" fontId="1" fillId="3" borderId="41" xfId="1" applyNumberFormat="1" applyFont="1" applyFill="1" applyBorder="1" applyProtection="1">
      <protection locked="0"/>
    </xf>
    <xf numFmtId="49" fontId="1" fillId="4" borderId="40" xfId="1" applyNumberFormat="1" applyFont="1" applyFill="1" applyBorder="1" applyProtection="1">
      <protection locked="0"/>
    </xf>
    <xf numFmtId="169" fontId="1" fillId="11" borderId="42" xfId="1" applyNumberFormat="1" applyFont="1" applyFill="1" applyBorder="1" applyProtection="1">
      <protection locked="0"/>
    </xf>
    <xf numFmtId="49" fontId="1" fillId="11" borderId="42" xfId="1" applyNumberFormat="1" applyFont="1" applyFill="1" applyBorder="1" applyProtection="1">
      <protection locked="0"/>
    </xf>
    <xf numFmtId="49" fontId="1" fillId="11" borderId="12" xfId="1" applyNumberFormat="1" applyFont="1" applyFill="1" applyBorder="1" applyProtection="1">
      <protection locked="0"/>
    </xf>
    <xf numFmtId="49" fontId="1" fillId="11" borderId="42" xfId="0" applyNumberFormat="1" applyFont="1" applyFill="1" applyBorder="1" applyProtection="1">
      <protection locked="0"/>
    </xf>
    <xf numFmtId="169" fontId="1" fillId="11" borderId="24" xfId="1" applyNumberFormat="1" applyFont="1" applyFill="1" applyBorder="1" applyProtection="1">
      <protection locked="0"/>
    </xf>
    <xf numFmtId="49" fontId="1" fillId="11" borderId="25" xfId="1" applyNumberFormat="1" applyFont="1" applyFill="1" applyBorder="1" applyProtection="1">
      <protection locked="0"/>
    </xf>
    <xf numFmtId="49" fontId="1" fillId="11" borderId="24" xfId="0" applyNumberFormat="1" applyFont="1" applyFill="1" applyBorder="1" applyProtection="1">
      <protection locked="0"/>
    </xf>
    <xf numFmtId="169" fontId="1" fillId="11" borderId="67" xfId="1" applyNumberFormat="1" applyFont="1" applyFill="1" applyBorder="1" applyProtection="1">
      <protection locked="0"/>
    </xf>
    <xf numFmtId="49" fontId="1" fillId="11" borderId="41" xfId="1" applyNumberFormat="1" applyFont="1" applyFill="1" applyBorder="1" applyProtection="1">
      <protection locked="0"/>
    </xf>
    <xf numFmtId="49" fontId="1" fillId="11" borderId="54" xfId="1" applyNumberFormat="1" applyFont="1" applyFill="1" applyBorder="1" applyProtection="1">
      <protection locked="0"/>
    </xf>
    <xf numFmtId="49" fontId="1" fillId="11" borderId="41" xfId="0" applyNumberFormat="1" applyFont="1" applyFill="1" applyBorder="1" applyProtection="1">
      <protection locked="0"/>
    </xf>
    <xf numFmtId="169" fontId="1" fillId="11" borderId="41" xfId="1" applyNumberFormat="1" applyFont="1" applyFill="1" applyBorder="1" applyProtection="1">
      <protection locked="0"/>
    </xf>
    <xf numFmtId="7" fontId="1" fillId="0" borderId="42" xfId="1" applyNumberFormat="1" applyFont="1" applyFill="1" applyBorder="1" applyProtection="1">
      <protection locked="0"/>
    </xf>
    <xf numFmtId="7" fontId="1" fillId="11" borderId="42" xfId="1" applyNumberFormat="1" applyFont="1" applyFill="1" applyBorder="1" applyProtection="1">
      <protection locked="0"/>
    </xf>
    <xf numFmtId="7" fontId="1" fillId="0" borderId="67" xfId="1" applyNumberFormat="1" applyFont="1" applyFill="1" applyBorder="1" applyProtection="1">
      <protection locked="0"/>
    </xf>
    <xf numFmtId="7" fontId="1" fillId="0" borderId="41" xfId="1" applyNumberFormat="1" applyFont="1" applyFill="1" applyBorder="1" applyProtection="1">
      <protection locked="0"/>
    </xf>
    <xf numFmtId="7" fontId="1" fillId="0" borderId="24" xfId="1" applyNumberFormat="1" applyFont="1" applyFill="1" applyBorder="1" applyProtection="1">
      <protection locked="0"/>
    </xf>
    <xf numFmtId="49" fontId="1" fillId="0" borderId="32" xfId="0" applyNumberFormat="1" applyFont="1" applyFill="1" applyBorder="1" applyProtection="1">
      <protection locked="0"/>
    </xf>
    <xf numFmtId="49" fontId="1" fillId="11" borderId="13" xfId="0" applyNumberFormat="1" applyFont="1" applyFill="1" applyBorder="1" applyProtection="1">
      <protection locked="0"/>
    </xf>
    <xf numFmtId="49" fontId="1" fillId="11" borderId="7" xfId="0" applyNumberFormat="1" applyFont="1" applyFill="1" applyBorder="1" applyProtection="1">
      <protection locked="0"/>
    </xf>
    <xf numFmtId="49" fontId="1" fillId="0" borderId="13" xfId="0" applyNumberFormat="1" applyFont="1" applyFill="1" applyBorder="1" applyProtection="1">
      <protection locked="0"/>
    </xf>
    <xf numFmtId="49" fontId="1" fillId="0" borderId="33" xfId="0" applyNumberFormat="1" applyFont="1" applyFill="1" applyBorder="1" applyProtection="1">
      <protection locked="0"/>
    </xf>
    <xf numFmtId="49" fontId="1" fillId="4" borderId="29" xfId="1" applyNumberFormat="1" applyFont="1" applyFill="1" applyBorder="1" applyProtection="1">
      <protection locked="0"/>
    </xf>
    <xf numFmtId="49" fontId="1" fillId="4" borderId="13" xfId="1" applyNumberFormat="1" applyFont="1" applyFill="1" applyBorder="1" applyProtection="1">
      <protection locked="0"/>
    </xf>
    <xf numFmtId="49" fontId="1" fillId="11" borderId="33" xfId="1" applyNumberFormat="1" applyFont="1" applyFill="1" applyBorder="1" applyProtection="1">
      <protection locked="0"/>
    </xf>
    <xf numFmtId="49" fontId="1" fillId="11" borderId="3" xfId="0" applyNumberFormat="1" applyFont="1" applyFill="1" applyBorder="1" applyProtection="1">
      <protection locked="0"/>
    </xf>
    <xf numFmtId="49" fontId="1" fillId="0" borderId="14" xfId="0" applyNumberFormat="1" applyFont="1" applyFill="1" applyBorder="1" applyProtection="1">
      <protection locked="0"/>
    </xf>
    <xf numFmtId="49" fontId="1" fillId="0" borderId="8" xfId="0" applyNumberFormat="1" applyFont="1" applyFill="1" applyBorder="1" applyProtection="1">
      <protection locked="0"/>
    </xf>
    <xf numFmtId="166" fontId="1" fillId="0" borderId="19" xfId="0" applyNumberFormat="1" applyFont="1" applyFill="1" applyBorder="1"/>
    <xf numFmtId="0" fontId="1" fillId="9" borderId="32" xfId="0" applyFont="1" applyFill="1" applyBorder="1"/>
    <xf numFmtId="165" fontId="1" fillId="9" borderId="48" xfId="1" applyFont="1" applyFill="1" applyBorder="1"/>
    <xf numFmtId="167" fontId="1" fillId="4" borderId="17" xfId="1" applyNumberFormat="1" applyFont="1" applyFill="1" applyBorder="1" applyAlignment="1" applyProtection="1">
      <alignment horizontal="right"/>
      <protection locked="0"/>
    </xf>
    <xf numFmtId="167" fontId="1" fillId="11" borderId="1" xfId="1" applyNumberFormat="1" applyFont="1" applyFill="1" applyBorder="1" applyAlignment="1" applyProtection="1">
      <alignment horizontal="right"/>
      <protection locked="0"/>
    </xf>
    <xf numFmtId="167" fontId="1" fillId="4" borderId="1" xfId="1" applyNumberFormat="1" applyFont="1" applyFill="1" applyBorder="1" applyAlignment="1" applyProtection="1">
      <alignment horizontal="right"/>
      <protection locked="0"/>
    </xf>
    <xf numFmtId="167" fontId="1" fillId="11" borderId="9" xfId="1" applyNumberFormat="1" applyFont="1" applyFill="1" applyBorder="1" applyAlignment="1" applyProtection="1">
      <alignment horizontal="right"/>
      <protection locked="0"/>
    </xf>
    <xf numFmtId="7" fontId="1" fillId="11" borderId="20" xfId="1" applyNumberFormat="1" applyFont="1" applyFill="1" applyBorder="1" applyProtection="1">
      <protection locked="0"/>
    </xf>
    <xf numFmtId="49" fontId="1" fillId="10" borderId="21" xfId="1" applyNumberFormat="1" applyFont="1" applyFill="1" applyBorder="1" applyProtection="1">
      <protection locked="0"/>
    </xf>
    <xf numFmtId="7" fontId="1" fillId="11" borderId="43" xfId="1" applyNumberFormat="1" applyFont="1" applyFill="1" applyBorder="1" applyProtection="1">
      <protection locked="0"/>
    </xf>
    <xf numFmtId="49" fontId="1" fillId="11" borderId="67" xfId="1" applyNumberFormat="1" applyFont="1" applyFill="1" applyBorder="1" applyProtection="1">
      <protection locked="0"/>
    </xf>
    <xf numFmtId="49" fontId="1" fillId="11" borderId="53" xfId="1" applyNumberFormat="1" applyFont="1" applyFill="1" applyBorder="1" applyProtection="1">
      <protection locked="0"/>
    </xf>
    <xf numFmtId="49" fontId="1" fillId="11" borderId="67" xfId="0" applyNumberFormat="1" applyFont="1" applyFill="1" applyBorder="1" applyProtection="1">
      <protection locked="0"/>
    </xf>
    <xf numFmtId="7" fontId="1" fillId="11" borderId="31" xfId="1" applyNumberFormat="1" applyFont="1" applyFill="1" applyBorder="1" applyProtection="1">
      <protection locked="0"/>
    </xf>
    <xf numFmtId="49" fontId="1" fillId="11" borderId="58" xfId="1" applyNumberFormat="1" applyFont="1" applyFill="1" applyBorder="1" applyProtection="1">
      <protection locked="0"/>
    </xf>
    <xf numFmtId="2" fontId="1" fillId="11" borderId="5" xfId="0" applyNumberFormat="1" applyFont="1" applyFill="1" applyBorder="1" applyAlignment="1" applyProtection="1">
      <alignment horizontal="left"/>
      <protection locked="0"/>
    </xf>
    <xf numFmtId="2" fontId="1" fillId="0" borderId="15" xfId="0" applyNumberFormat="1" applyFont="1" applyFill="1" applyBorder="1" applyAlignment="1" applyProtection="1">
      <alignment horizontal="left"/>
      <protection locked="0"/>
    </xf>
    <xf numFmtId="2" fontId="1" fillId="0" borderId="10" xfId="0" applyNumberFormat="1" applyFont="1" applyFill="1" applyBorder="1" applyAlignment="1" applyProtection="1">
      <alignment horizontal="left"/>
      <protection locked="0"/>
    </xf>
    <xf numFmtId="169" fontId="1" fillId="0" borderId="10" xfId="0" applyNumberFormat="1" applyFont="1" applyFill="1" applyBorder="1" applyProtection="1">
      <protection locked="0"/>
    </xf>
    <xf numFmtId="169" fontId="1" fillId="0" borderId="7" xfId="1" applyNumberFormat="1" applyFont="1" applyFill="1" applyBorder="1" applyProtection="1">
      <protection locked="0"/>
    </xf>
    <xf numFmtId="169" fontId="1" fillId="0" borderId="15" xfId="1" applyNumberFormat="1" applyFont="1" applyFill="1" applyBorder="1" applyProtection="1">
      <protection locked="0"/>
    </xf>
    <xf numFmtId="169" fontId="1" fillId="0" borderId="7" xfId="0" applyNumberFormat="1" applyFont="1" applyFill="1" applyBorder="1" applyProtection="1">
      <protection locked="0"/>
    </xf>
    <xf numFmtId="7" fontId="1" fillId="3" borderId="32" xfId="1" applyNumberFormat="1" applyFont="1" applyFill="1" applyBorder="1"/>
    <xf numFmtId="7" fontId="1" fillId="3" borderId="71" xfId="1" applyNumberFormat="1" applyFont="1" applyFill="1" applyBorder="1"/>
    <xf numFmtId="0" fontId="5" fillId="9" borderId="22" xfId="0" applyFont="1" applyFill="1" applyBorder="1" applyAlignment="1"/>
    <xf numFmtId="167" fontId="1" fillId="4" borderId="19" xfId="1" applyNumberFormat="1" applyFont="1" applyFill="1" applyBorder="1" applyAlignment="1" applyProtection="1">
      <alignment horizontal="right"/>
      <protection locked="0"/>
    </xf>
    <xf numFmtId="167" fontId="1" fillId="11" borderId="7" xfId="1" applyNumberFormat="1" applyFont="1" applyFill="1" applyBorder="1" applyAlignment="1" applyProtection="1">
      <alignment horizontal="right"/>
      <protection locked="0"/>
    </xf>
    <xf numFmtId="167" fontId="1" fillId="4" borderId="7" xfId="1" applyNumberFormat="1" applyFont="1" applyFill="1" applyBorder="1" applyAlignment="1" applyProtection="1">
      <alignment horizontal="right"/>
      <protection locked="0"/>
    </xf>
    <xf numFmtId="167" fontId="1" fillId="11" borderId="10" xfId="1" applyNumberFormat="1" applyFont="1" applyFill="1" applyBorder="1" applyAlignment="1" applyProtection="1">
      <alignment horizontal="right"/>
      <protection locked="0"/>
    </xf>
    <xf numFmtId="0" fontId="1" fillId="2" borderId="11" xfId="0" applyFont="1" applyFill="1" applyBorder="1" applyAlignment="1">
      <alignment horizontal="left"/>
    </xf>
    <xf numFmtId="0" fontId="1" fillId="2" borderId="25" xfId="0" applyFont="1" applyFill="1" applyBorder="1" applyAlignment="1">
      <alignment horizontal="left"/>
    </xf>
    <xf numFmtId="0" fontId="6" fillId="9" borderId="30" xfId="0" applyFont="1" applyFill="1" applyBorder="1" applyAlignment="1">
      <alignment horizontal="left" vertical="top" wrapText="1"/>
    </xf>
    <xf numFmtId="165" fontId="15" fillId="9" borderId="21" xfId="1" applyFont="1" applyFill="1" applyBorder="1" applyAlignment="1">
      <alignment horizontal="center"/>
    </xf>
    <xf numFmtId="2" fontId="6" fillId="9" borderId="39" xfId="0" applyNumberFormat="1" applyFont="1" applyFill="1" applyBorder="1" applyAlignment="1">
      <alignment horizontal="right" wrapText="1"/>
    </xf>
    <xf numFmtId="0" fontId="2" fillId="0" borderId="0" xfId="0" applyFont="1" applyFill="1" applyBorder="1" applyAlignment="1">
      <alignment vertical="top" wrapText="1"/>
    </xf>
    <xf numFmtId="165" fontId="1" fillId="3" borderId="2" xfId="1" applyFont="1" applyFill="1" applyBorder="1"/>
    <xf numFmtId="165" fontId="1" fillId="3" borderId="61" xfId="1" applyFont="1" applyFill="1" applyBorder="1"/>
    <xf numFmtId="0" fontId="6" fillId="9" borderId="30" xfId="0" applyFont="1" applyFill="1" applyBorder="1" applyAlignment="1">
      <alignment wrapText="1"/>
    </xf>
    <xf numFmtId="165" fontId="6" fillId="8" borderId="23" xfId="1" applyFont="1" applyFill="1" applyBorder="1"/>
    <xf numFmtId="49" fontId="1" fillId="0" borderId="44" xfId="1" applyNumberFormat="1" applyFont="1" applyFill="1" applyBorder="1" applyProtection="1">
      <protection locked="0"/>
    </xf>
    <xf numFmtId="49" fontId="1" fillId="0" borderId="2" xfId="0" applyNumberFormat="1" applyFont="1" applyFill="1" applyBorder="1" applyProtection="1">
      <protection locked="0"/>
    </xf>
    <xf numFmtId="0" fontId="12" fillId="9" borderId="52" xfId="0" applyFont="1" applyFill="1" applyBorder="1" applyAlignment="1">
      <alignment horizontal="left" vertical="top" wrapText="1"/>
    </xf>
    <xf numFmtId="49" fontId="1" fillId="9" borderId="71" xfId="0" applyNumberFormat="1" applyFont="1" applyFill="1" applyBorder="1" applyAlignment="1">
      <alignment vertical="top" wrapText="1"/>
    </xf>
    <xf numFmtId="0" fontId="2" fillId="9" borderId="42" xfId="0" applyFont="1" applyFill="1" applyBorder="1" applyAlignment="1"/>
    <xf numFmtId="0" fontId="12" fillId="9" borderId="78" xfId="0" applyFont="1" applyFill="1" applyBorder="1" applyAlignment="1">
      <alignment horizontal="left" vertical="top" wrapText="1"/>
    </xf>
    <xf numFmtId="49" fontId="12" fillId="9" borderId="66" xfId="0" applyNumberFormat="1" applyFont="1" applyFill="1" applyBorder="1" applyAlignment="1">
      <alignment vertical="top" wrapText="1"/>
    </xf>
    <xf numFmtId="165" fontId="12" fillId="9" borderId="23" xfId="1" applyFont="1" applyFill="1" applyBorder="1" applyAlignment="1">
      <alignment wrapText="1"/>
    </xf>
    <xf numFmtId="0" fontId="12" fillId="9" borderId="47" xfId="0" applyFont="1" applyFill="1" applyBorder="1" applyAlignment="1">
      <alignment horizontal="left" vertical="top"/>
    </xf>
    <xf numFmtId="7" fontId="1" fillId="3" borderId="2" xfId="1" applyNumberFormat="1" applyFont="1" applyFill="1" applyBorder="1"/>
    <xf numFmtId="7" fontId="1" fillId="3" borderId="15" xfId="1" applyNumberFormat="1" applyFont="1" applyFill="1" applyBorder="1"/>
    <xf numFmtId="0" fontId="6" fillId="9" borderId="22" xfId="0" applyFont="1" applyFill="1" applyBorder="1" applyAlignment="1"/>
    <xf numFmtId="7" fontId="6" fillId="8" borderId="23" xfId="1" applyNumberFormat="1" applyFont="1" applyFill="1" applyBorder="1"/>
    <xf numFmtId="1" fontId="6" fillId="9" borderId="39" xfId="0" applyNumberFormat="1" applyFont="1" applyFill="1" applyBorder="1" applyAlignment="1">
      <alignment horizontal="right" wrapText="1"/>
    </xf>
    <xf numFmtId="0" fontId="1" fillId="2" borderId="18" xfId="0" applyFont="1" applyFill="1" applyBorder="1"/>
    <xf numFmtId="0" fontId="1" fillId="3" borderId="14" xfId="0" applyFont="1" applyFill="1" applyBorder="1"/>
    <xf numFmtId="0" fontId="1" fillId="3" borderId="8" xfId="0" applyFont="1" applyFill="1" applyBorder="1"/>
    <xf numFmtId="49" fontId="1" fillId="0" borderId="68" xfId="0" applyNumberFormat="1" applyFont="1" applyBorder="1" applyAlignment="1" applyProtection="1">
      <alignment vertical="top" wrapText="1"/>
      <protection locked="0"/>
    </xf>
    <xf numFmtId="0" fontId="1" fillId="3" borderId="18" xfId="0" applyFont="1" applyFill="1" applyBorder="1"/>
    <xf numFmtId="165" fontId="1" fillId="9" borderId="12" xfId="1" applyFont="1" applyFill="1" applyBorder="1" applyAlignment="1">
      <alignment wrapText="1"/>
    </xf>
    <xf numFmtId="164" fontId="1" fillId="2" borderId="25" xfId="0" applyNumberFormat="1" applyFont="1" applyFill="1" applyBorder="1"/>
    <xf numFmtId="0" fontId="1" fillId="2" borderId="66" xfId="0" applyFont="1" applyFill="1" applyBorder="1" applyAlignment="1">
      <alignment horizontal="left" wrapText="1"/>
    </xf>
    <xf numFmtId="0" fontId="1" fillId="2" borderId="73" xfId="0" applyFont="1" applyFill="1" applyBorder="1" applyAlignment="1">
      <alignment horizontal="right" wrapText="1"/>
    </xf>
    <xf numFmtId="164" fontId="0" fillId="8" borderId="23" xfId="0" applyNumberFormat="1" applyFont="1" applyFill="1" applyBorder="1" applyAlignment="1">
      <alignment wrapText="1"/>
    </xf>
    <xf numFmtId="0" fontId="2" fillId="9" borderId="3" xfId="0" applyFont="1" applyFill="1" applyBorder="1" applyAlignment="1"/>
    <xf numFmtId="0" fontId="1" fillId="9" borderId="4" xfId="0" applyFont="1" applyFill="1" applyBorder="1" applyAlignment="1">
      <alignment wrapText="1"/>
    </xf>
    <xf numFmtId="0" fontId="1" fillId="9" borderId="5" xfId="0" applyFont="1" applyFill="1" applyBorder="1" applyAlignment="1">
      <alignment wrapText="1"/>
    </xf>
    <xf numFmtId="0" fontId="1" fillId="9" borderId="6" xfId="0" applyFont="1" applyFill="1" applyBorder="1" applyAlignment="1">
      <alignment wrapText="1"/>
    </xf>
    <xf numFmtId="164" fontId="1" fillId="2" borderId="73" xfId="0" applyNumberFormat="1" applyFont="1" applyFill="1" applyBorder="1"/>
    <xf numFmtId="0" fontId="1" fillId="2" borderId="8" xfId="0" applyFont="1" applyFill="1" applyBorder="1" applyAlignment="1">
      <alignment wrapText="1"/>
    </xf>
    <xf numFmtId="0" fontId="1" fillId="2" borderId="9" xfId="0" applyFont="1" applyFill="1" applyBorder="1" applyAlignment="1">
      <alignment wrapText="1"/>
    </xf>
    <xf numFmtId="0" fontId="6" fillId="9" borderId="58" xfId="0" applyFont="1" applyFill="1" applyBorder="1" applyAlignment="1">
      <alignment vertical="top" wrapText="1"/>
    </xf>
    <xf numFmtId="0" fontId="6" fillId="9" borderId="33" xfId="0" applyFont="1" applyFill="1" applyBorder="1" applyAlignment="1">
      <alignment vertical="top" wrapText="1"/>
    </xf>
    <xf numFmtId="2" fontId="1" fillId="9" borderId="30" xfId="0" applyNumberFormat="1" applyFont="1" applyFill="1" applyBorder="1"/>
    <xf numFmtId="49" fontId="1" fillId="0" borderId="8" xfId="0" applyNumberFormat="1" applyFont="1" applyFill="1" applyBorder="1" applyAlignment="1" applyProtection="1">
      <protection locked="0"/>
    </xf>
    <xf numFmtId="49" fontId="1" fillId="0" borderId="9" xfId="0" applyNumberFormat="1" applyFont="1" applyFill="1" applyBorder="1" applyAlignment="1" applyProtection="1">
      <protection locked="0"/>
    </xf>
    <xf numFmtId="49" fontId="1" fillId="0" borderId="10" xfId="0" applyNumberFormat="1" applyFont="1" applyFill="1" applyBorder="1" applyAlignment="1" applyProtection="1">
      <protection locked="0"/>
    </xf>
    <xf numFmtId="0" fontId="1" fillId="9" borderId="72" xfId="0" applyFont="1" applyFill="1" applyBorder="1" applyAlignment="1">
      <alignment wrapText="1"/>
    </xf>
    <xf numFmtId="0" fontId="1" fillId="9" borderId="50" xfId="0" applyFont="1" applyFill="1" applyBorder="1" applyAlignment="1">
      <alignment wrapText="1"/>
    </xf>
    <xf numFmtId="165" fontId="1" fillId="9" borderId="30" xfId="1" applyFont="1" applyFill="1" applyBorder="1"/>
    <xf numFmtId="0" fontId="1" fillId="9" borderId="23" xfId="0" applyFont="1" applyFill="1" applyBorder="1"/>
    <xf numFmtId="0" fontId="1" fillId="9" borderId="70" xfId="0" applyFont="1" applyFill="1" applyBorder="1" applyAlignment="1">
      <alignment wrapText="1"/>
    </xf>
    <xf numFmtId="165" fontId="1" fillId="9" borderId="39" xfId="1" applyFont="1" applyFill="1" applyBorder="1" applyAlignment="1">
      <alignment wrapText="1"/>
    </xf>
    <xf numFmtId="0" fontId="6" fillId="9" borderId="22" xfId="0" applyFont="1" applyFill="1" applyBorder="1" applyAlignment="1">
      <alignment horizontal="left" vertical="top"/>
    </xf>
    <xf numFmtId="0" fontId="6" fillId="9" borderId="30" xfId="0" applyFont="1" applyFill="1" applyBorder="1" applyAlignment="1">
      <alignment horizontal="right" vertical="top" wrapText="1"/>
    </xf>
    <xf numFmtId="7" fontId="1" fillId="3" borderId="34" xfId="1" applyNumberFormat="1" applyFont="1" applyFill="1" applyBorder="1"/>
    <xf numFmtId="7" fontId="1" fillId="3" borderId="35" xfId="1" applyNumberFormat="1" applyFont="1" applyFill="1" applyBorder="1"/>
    <xf numFmtId="7" fontId="1" fillId="3" borderId="57" xfId="1" applyNumberFormat="1" applyFont="1" applyFill="1" applyBorder="1"/>
    <xf numFmtId="7" fontId="1" fillId="3" borderId="11" xfId="1" applyNumberFormat="1" applyFont="1" applyFill="1" applyBorder="1"/>
    <xf numFmtId="0" fontId="1" fillId="3" borderId="42" xfId="1" applyNumberFormat="1" applyFont="1" applyFill="1" applyBorder="1"/>
    <xf numFmtId="0" fontId="1" fillId="3" borderId="41" xfId="1" applyNumberFormat="1" applyFont="1" applyFill="1" applyBorder="1"/>
    <xf numFmtId="0" fontId="1" fillId="3" borderId="40" xfId="1" applyNumberFormat="1" applyFont="1" applyFill="1" applyBorder="1"/>
    <xf numFmtId="7" fontId="1" fillId="0" borderId="59" xfId="1" applyNumberFormat="1" applyFont="1" applyFill="1" applyBorder="1" applyAlignment="1" applyProtection="1">
      <protection locked="0"/>
    </xf>
    <xf numFmtId="7" fontId="1" fillId="11" borderId="1" xfId="1" applyNumberFormat="1" applyFont="1" applyFill="1" applyBorder="1" applyAlignment="1" applyProtection="1">
      <protection locked="0"/>
    </xf>
    <xf numFmtId="7" fontId="1" fillId="0" borderId="1" xfId="1" applyNumberFormat="1" applyFont="1" applyFill="1" applyBorder="1" applyAlignment="1" applyProtection="1">
      <protection locked="0"/>
    </xf>
    <xf numFmtId="169" fontId="1" fillId="3" borderId="5" xfId="1" applyNumberFormat="1" applyFont="1" applyFill="1" applyBorder="1"/>
    <xf numFmtId="169" fontId="1" fillId="3" borderId="55" xfId="1" applyNumberFormat="1" applyFont="1" applyFill="1" applyBorder="1"/>
    <xf numFmtId="0" fontId="6" fillId="9" borderId="31" xfId="0" applyFont="1" applyFill="1" applyBorder="1" applyAlignment="1">
      <alignment vertical="top"/>
    </xf>
    <xf numFmtId="0" fontId="4" fillId="7" borderId="22" xfId="0" applyFont="1" applyFill="1" applyBorder="1" applyAlignment="1">
      <alignment horizontal="left"/>
    </xf>
    <xf numFmtId="0" fontId="4" fillId="7" borderId="23" xfId="0" applyFont="1" applyFill="1" applyBorder="1" applyAlignment="1">
      <alignment horizontal="left"/>
    </xf>
    <xf numFmtId="0" fontId="5" fillId="7" borderId="22" xfId="0" applyFont="1" applyFill="1" applyBorder="1" applyAlignment="1">
      <alignment horizontal="left"/>
    </xf>
    <xf numFmtId="0" fontId="5" fillId="7" borderId="23" xfId="0" applyFont="1" applyFill="1" applyBorder="1" applyAlignment="1">
      <alignment horizontal="left"/>
    </xf>
    <xf numFmtId="0" fontId="3" fillId="12" borderId="22" xfId="0" applyFont="1" applyFill="1" applyBorder="1" applyAlignment="1">
      <alignment horizontal="left" vertical="top" wrapText="1"/>
    </xf>
    <xf numFmtId="0" fontId="3" fillId="12" borderId="30" xfId="0" applyFont="1" applyFill="1" applyBorder="1" applyAlignment="1">
      <alignment horizontal="left" vertical="top" wrapText="1"/>
    </xf>
    <xf numFmtId="0" fontId="3" fillId="12" borderId="23" xfId="0" applyFont="1" applyFill="1" applyBorder="1" applyAlignment="1">
      <alignment horizontal="left" vertical="top" wrapText="1"/>
    </xf>
    <xf numFmtId="0" fontId="15" fillId="9" borderId="22" xfId="0" applyFont="1" applyFill="1" applyBorder="1" applyAlignment="1">
      <alignment horizontal="center"/>
    </xf>
    <xf numFmtId="0" fontId="15" fillId="9" borderId="30" xfId="0" applyFont="1" applyFill="1" applyBorder="1" applyAlignment="1">
      <alignment horizontal="center"/>
    </xf>
    <xf numFmtId="0" fontId="15" fillId="9" borderId="23" xfId="0" applyFont="1" applyFill="1" applyBorder="1" applyAlignment="1">
      <alignment horizontal="center"/>
    </xf>
    <xf numFmtId="0" fontId="2" fillId="9" borderId="30" xfId="0" applyFont="1" applyFill="1" applyBorder="1" applyAlignment="1">
      <alignment horizontal="center"/>
    </xf>
    <xf numFmtId="0" fontId="2" fillId="9" borderId="23" xfId="0" applyFont="1" applyFill="1" applyBorder="1" applyAlignment="1">
      <alignment horizontal="center"/>
    </xf>
    <xf numFmtId="0" fontId="12" fillId="9" borderId="70" xfId="0" applyFont="1" applyFill="1" applyBorder="1" applyAlignment="1">
      <alignment horizontal="left" vertical="top" wrapText="1"/>
    </xf>
    <xf numFmtId="0" fontId="12" fillId="9" borderId="23" xfId="0" applyFont="1" applyFill="1" applyBorder="1" applyAlignment="1">
      <alignment horizontal="left" vertical="top" wrapText="1"/>
    </xf>
    <xf numFmtId="0" fontId="1" fillId="2" borderId="34" xfId="0" applyFont="1" applyFill="1" applyBorder="1" applyAlignment="1">
      <alignment horizontal="left"/>
    </xf>
    <xf numFmtId="0" fontId="1" fillId="2" borderId="12" xfId="0" applyFont="1" applyFill="1" applyBorder="1" applyAlignment="1">
      <alignment horizontal="left"/>
    </xf>
    <xf numFmtId="0" fontId="1" fillId="2" borderId="11" xfId="0" applyFont="1" applyFill="1" applyBorder="1" applyAlignment="1">
      <alignment horizontal="left"/>
    </xf>
    <xf numFmtId="0" fontId="1" fillId="2" borderId="25" xfId="0" applyFont="1" applyFill="1" applyBorder="1" applyAlignment="1">
      <alignment horizontal="left"/>
    </xf>
    <xf numFmtId="0" fontId="1" fillId="3" borderId="11" xfId="0" applyFont="1" applyFill="1" applyBorder="1" applyAlignment="1">
      <alignment horizontal="left"/>
    </xf>
    <xf numFmtId="0" fontId="1" fillId="3" borderId="25" xfId="0" applyFont="1" applyFill="1" applyBorder="1" applyAlignment="1">
      <alignment horizontal="left"/>
    </xf>
    <xf numFmtId="0" fontId="1" fillId="3" borderId="34" xfId="0" applyFont="1" applyFill="1" applyBorder="1" applyAlignment="1">
      <alignment horizontal="left"/>
    </xf>
    <xf numFmtId="0" fontId="1" fillId="3" borderId="12" xfId="0" applyFont="1" applyFill="1" applyBorder="1" applyAlignment="1">
      <alignment horizontal="left"/>
    </xf>
    <xf numFmtId="49" fontId="1" fillId="9" borderId="77" xfId="0" applyNumberFormat="1" applyFont="1" applyFill="1" applyBorder="1" applyAlignment="1">
      <alignment horizontal="left" vertical="top" wrapText="1"/>
    </xf>
    <xf numFmtId="49" fontId="1" fillId="9" borderId="73" xfId="0" applyNumberFormat="1" applyFont="1" applyFill="1" applyBorder="1" applyAlignment="1">
      <alignment horizontal="left" vertical="top" wrapText="1"/>
    </xf>
    <xf numFmtId="0" fontId="1" fillId="2" borderId="57" xfId="0" applyFont="1" applyFill="1" applyBorder="1" applyAlignment="1">
      <alignment horizontal="left"/>
    </xf>
    <xf numFmtId="0" fontId="1" fillId="2" borderId="37" xfId="0" applyFont="1" applyFill="1" applyBorder="1" applyAlignment="1">
      <alignment horizontal="left"/>
    </xf>
    <xf numFmtId="49" fontId="1" fillId="0" borderId="20" xfId="0" applyNumberFormat="1" applyFont="1" applyFill="1" applyBorder="1" applyAlignment="1" applyProtection="1">
      <alignment horizontal="left" vertical="top" wrapText="1"/>
      <protection locked="0"/>
    </xf>
    <xf numFmtId="49" fontId="1" fillId="0" borderId="26" xfId="0" applyNumberFormat="1" applyFont="1" applyFill="1" applyBorder="1" applyAlignment="1" applyProtection="1">
      <alignment horizontal="left" vertical="top" wrapText="1"/>
      <protection locked="0"/>
    </xf>
    <xf numFmtId="0" fontId="1" fillId="2" borderId="36" xfId="0" applyFont="1" applyFill="1" applyBorder="1" applyAlignment="1">
      <alignment horizontal="left" vertical="top" wrapText="1"/>
    </xf>
    <xf numFmtId="0" fontId="1" fillId="2" borderId="26" xfId="0" applyFont="1" applyFill="1" applyBorder="1" applyAlignment="1">
      <alignment horizontal="left" vertical="top" wrapText="1"/>
    </xf>
    <xf numFmtId="0" fontId="1" fillId="3" borderId="18" xfId="0" applyFont="1" applyFill="1" applyBorder="1" applyAlignment="1">
      <alignment horizontal="left" vertical="top" wrapText="1"/>
    </xf>
    <xf numFmtId="0" fontId="1" fillId="3" borderId="6" xfId="0" applyFont="1" applyFill="1" applyBorder="1" applyAlignment="1">
      <alignment horizontal="left" vertical="top" wrapText="1"/>
    </xf>
    <xf numFmtId="0" fontId="1" fillId="3" borderId="19" xfId="0" applyFont="1" applyFill="1" applyBorder="1" applyAlignment="1">
      <alignment horizontal="left" vertical="top" wrapText="1"/>
    </xf>
    <xf numFmtId="0" fontId="1" fillId="3" borderId="7" xfId="0" applyFont="1" applyFill="1" applyBorder="1" applyAlignment="1">
      <alignment horizontal="left" vertical="top" wrapText="1"/>
    </xf>
    <xf numFmtId="0" fontId="16" fillId="9" borderId="22" xfId="0" applyFont="1" applyFill="1" applyBorder="1" applyAlignment="1">
      <alignment horizontal="left" vertical="top"/>
    </xf>
    <xf numFmtId="0" fontId="16" fillId="9" borderId="30" xfId="0" applyFont="1" applyFill="1" applyBorder="1" applyAlignment="1">
      <alignment horizontal="left" vertical="top"/>
    </xf>
    <xf numFmtId="0" fontId="16" fillId="9" borderId="23" xfId="0" applyFont="1" applyFill="1" applyBorder="1" applyAlignment="1">
      <alignment horizontal="left" vertical="top"/>
    </xf>
    <xf numFmtId="0" fontId="1" fillId="2" borderId="20"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5" xfId="0" applyFont="1" applyFill="1" applyBorder="1" applyAlignment="1">
      <alignment horizontal="left" vertical="top" wrapText="1"/>
    </xf>
    <xf numFmtId="0" fontId="1" fillId="3" borderId="63" xfId="0" applyFont="1" applyFill="1" applyBorder="1" applyAlignment="1">
      <alignment horizontal="left" vertical="top" wrapText="1"/>
    </xf>
    <xf numFmtId="0" fontId="1" fillId="3" borderId="61" xfId="0" applyFont="1" applyFill="1" applyBorder="1" applyAlignment="1">
      <alignment horizontal="left" vertical="top" wrapText="1"/>
    </xf>
    <xf numFmtId="0" fontId="1" fillId="2" borderId="35" xfId="0" applyFont="1" applyFill="1" applyBorder="1" applyAlignment="1">
      <alignment horizontal="left"/>
    </xf>
    <xf numFmtId="0" fontId="1" fillId="2" borderId="54" xfId="0" applyFont="1" applyFill="1" applyBorder="1" applyAlignment="1">
      <alignment horizontal="left"/>
    </xf>
    <xf numFmtId="0" fontId="1" fillId="2" borderId="64" xfId="0" applyFont="1" applyFill="1" applyBorder="1" applyAlignment="1">
      <alignment horizontal="center" vertical="top" wrapText="1"/>
    </xf>
    <xf numFmtId="0" fontId="1" fillId="2" borderId="65" xfId="0" applyFont="1" applyFill="1" applyBorder="1" applyAlignment="1">
      <alignment horizontal="center" vertical="top" wrapText="1"/>
    </xf>
    <xf numFmtId="0" fontId="1" fillId="2" borderId="66" xfId="0" applyFont="1" applyFill="1" applyBorder="1" applyAlignment="1">
      <alignment horizontal="center" vertical="top" wrapText="1"/>
    </xf>
    <xf numFmtId="0" fontId="1" fillId="3" borderId="60" xfId="0" applyFont="1" applyFill="1" applyBorder="1" applyAlignment="1">
      <alignment horizontal="center" vertical="top" wrapText="1"/>
    </xf>
    <xf numFmtId="0" fontId="1" fillId="3" borderId="61" xfId="0" applyFont="1" applyFill="1" applyBorder="1" applyAlignment="1">
      <alignment horizontal="center" vertical="top" wrapText="1"/>
    </xf>
    <xf numFmtId="0" fontId="1" fillId="3" borderId="55" xfId="0" applyFont="1" applyFill="1" applyBorder="1" applyAlignment="1">
      <alignment horizontal="center" vertical="top" wrapText="1"/>
    </xf>
    <xf numFmtId="0" fontId="1" fillId="3" borderId="62" xfId="0" applyFont="1" applyFill="1" applyBorder="1" applyAlignment="1">
      <alignment horizontal="center" vertical="top" wrapText="1"/>
    </xf>
    <xf numFmtId="0" fontId="1" fillId="3" borderId="63" xfId="0" applyFont="1" applyFill="1" applyBorder="1" applyAlignment="1">
      <alignment horizontal="center" vertical="top" wrapText="1"/>
    </xf>
    <xf numFmtId="0" fontId="1" fillId="3" borderId="50" xfId="0" applyFont="1" applyFill="1" applyBorder="1" applyAlignment="1">
      <alignment horizontal="center" vertical="top" wrapText="1"/>
    </xf>
    <xf numFmtId="0" fontId="12" fillId="9" borderId="22" xfId="0" applyFont="1" applyFill="1" applyBorder="1" applyAlignment="1">
      <alignment horizontal="center" vertical="top" wrapText="1"/>
    </xf>
    <xf numFmtId="0" fontId="12" fillId="9" borderId="30" xfId="0" applyFont="1" applyFill="1" applyBorder="1" applyAlignment="1">
      <alignment horizontal="center" vertical="top" wrapText="1"/>
    </xf>
    <xf numFmtId="0" fontId="12" fillId="9" borderId="23" xfId="0" applyFont="1" applyFill="1" applyBorder="1" applyAlignment="1">
      <alignment horizontal="center" vertical="top" wrapText="1"/>
    </xf>
    <xf numFmtId="0" fontId="1" fillId="9" borderId="64" xfId="0" applyFont="1" applyFill="1" applyBorder="1" applyAlignment="1">
      <alignment horizontal="left" wrapText="1"/>
    </xf>
    <xf numFmtId="0" fontId="1" fillId="9" borderId="40" xfId="0" applyFont="1" applyFill="1" applyBorder="1" applyAlignment="1">
      <alignment horizontal="left" wrapText="1"/>
    </xf>
    <xf numFmtId="49" fontId="1" fillId="0" borderId="36" xfId="0" applyNumberFormat="1" applyFont="1" applyFill="1" applyBorder="1" applyAlignment="1" applyProtection="1">
      <alignment horizontal="left" vertical="top" wrapText="1"/>
      <protection locked="0"/>
    </xf>
    <xf numFmtId="0" fontId="1" fillId="3" borderId="20" xfId="0" applyFont="1" applyFill="1" applyBorder="1" applyAlignment="1">
      <alignment horizontal="left" vertical="top" wrapText="1"/>
    </xf>
    <xf numFmtId="0" fontId="1" fillId="3" borderId="26" xfId="0" applyFont="1" applyFill="1" applyBorder="1" applyAlignment="1">
      <alignment horizontal="left" vertical="top" wrapText="1"/>
    </xf>
    <xf numFmtId="0" fontId="2" fillId="9" borderId="28" xfId="0" applyFont="1" applyFill="1" applyBorder="1" applyAlignment="1">
      <alignment horizontal="left"/>
    </xf>
    <xf numFmtId="0" fontId="2" fillId="9" borderId="49" xfId="0" applyFont="1" applyFill="1" applyBorder="1" applyAlignment="1">
      <alignment horizontal="left"/>
    </xf>
    <xf numFmtId="0" fontId="2" fillId="9" borderId="48" xfId="0" applyFont="1" applyFill="1" applyBorder="1" applyAlignment="1">
      <alignment horizontal="left"/>
    </xf>
    <xf numFmtId="0" fontId="1" fillId="2" borderId="6"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9" borderId="4" xfId="0" applyFont="1" applyFill="1" applyBorder="1" applyAlignment="1">
      <alignment horizontal="left"/>
    </xf>
    <xf numFmtId="49" fontId="1" fillId="0" borderId="42" xfId="0" applyNumberFormat="1" applyFont="1" applyFill="1" applyBorder="1" applyAlignment="1" applyProtection="1">
      <alignment horizontal="left" vertical="top" wrapText="1"/>
      <protection locked="0"/>
    </xf>
    <xf numFmtId="49" fontId="1" fillId="0" borderId="24" xfId="0" applyNumberFormat="1" applyFont="1" applyFill="1" applyBorder="1" applyAlignment="1" applyProtection="1">
      <alignment horizontal="left" vertical="top" wrapText="1"/>
      <protection locked="0"/>
    </xf>
    <xf numFmtId="49" fontId="1" fillId="0" borderId="41" xfId="0" applyNumberFormat="1" applyFont="1" applyFill="1" applyBorder="1" applyAlignment="1" applyProtection="1">
      <alignment horizontal="left" vertical="top" wrapText="1"/>
      <protection locked="0"/>
    </xf>
    <xf numFmtId="0" fontId="6" fillId="9" borderId="22" xfId="0" applyFont="1" applyFill="1" applyBorder="1" applyAlignment="1"/>
    <xf numFmtId="0" fontId="0" fillId="0" borderId="30" xfId="0" applyBorder="1" applyAlignment="1"/>
    <xf numFmtId="0" fontId="2" fillId="9" borderId="22" xfId="0" applyFont="1" applyFill="1" applyBorder="1" applyAlignment="1">
      <alignment horizontal="left"/>
    </xf>
    <xf numFmtId="0" fontId="2" fillId="9" borderId="30" xfId="0" applyFont="1" applyFill="1" applyBorder="1" applyAlignment="1">
      <alignment horizontal="left"/>
    </xf>
    <xf numFmtId="0" fontId="2" fillId="9" borderId="23" xfId="0" applyFont="1" applyFill="1" applyBorder="1" applyAlignment="1">
      <alignment horizontal="left"/>
    </xf>
    <xf numFmtId="0" fontId="1" fillId="2" borderId="76" xfId="0" applyFont="1" applyFill="1" applyBorder="1" applyAlignment="1">
      <alignment horizontal="left" vertical="top" wrapText="1"/>
    </xf>
    <xf numFmtId="0" fontId="1" fillId="2" borderId="59" xfId="0" applyFont="1" applyFill="1" applyBorder="1" applyAlignment="1">
      <alignment horizontal="left" vertical="top" wrapText="1"/>
    </xf>
    <xf numFmtId="0" fontId="1" fillId="2" borderId="75" xfId="0" applyFont="1" applyFill="1" applyBorder="1" applyAlignment="1">
      <alignment horizontal="left" vertical="top" wrapText="1"/>
    </xf>
    <xf numFmtId="0" fontId="1" fillId="2" borderId="74" xfId="0" applyFont="1" applyFill="1" applyBorder="1" applyAlignment="1">
      <alignment horizontal="left" vertical="top" wrapText="1"/>
    </xf>
    <xf numFmtId="0" fontId="1" fillId="2" borderId="77" xfId="0" applyFont="1" applyFill="1" applyBorder="1" applyAlignment="1">
      <alignment horizontal="left" vertical="top" wrapText="1"/>
    </xf>
    <xf numFmtId="0" fontId="1" fillId="2" borderId="71" xfId="0" applyFont="1" applyFill="1" applyBorder="1" applyAlignment="1">
      <alignment horizontal="left" vertical="top" wrapText="1"/>
    </xf>
    <xf numFmtId="49" fontId="1" fillId="0" borderId="63" xfId="0" applyNumberFormat="1" applyFont="1" applyFill="1" applyBorder="1" applyAlignment="1" applyProtection="1">
      <alignment horizontal="center" vertical="top" wrapText="1"/>
      <protection locked="0"/>
    </xf>
    <xf numFmtId="49" fontId="1" fillId="0" borderId="50" xfId="0" applyNumberFormat="1" applyFont="1" applyFill="1" applyBorder="1" applyAlignment="1" applyProtection="1">
      <alignment horizontal="center" vertical="top" wrapText="1"/>
      <protection locked="0"/>
    </xf>
    <xf numFmtId="49" fontId="1" fillId="0" borderId="28" xfId="0" applyNumberFormat="1" applyFont="1" applyFill="1" applyBorder="1" applyAlignment="1" applyProtection="1">
      <alignment horizontal="center" vertical="top" wrapText="1"/>
      <protection locked="0"/>
    </xf>
    <xf numFmtId="49" fontId="1" fillId="0" borderId="46" xfId="0" applyNumberFormat="1" applyFont="1" applyFill="1" applyBorder="1" applyAlignment="1" applyProtection="1">
      <alignment horizontal="center" vertical="top" wrapText="1"/>
      <protection locked="0"/>
    </xf>
    <xf numFmtId="49" fontId="1" fillId="0" borderId="72" xfId="0" applyNumberFormat="1" applyFont="1" applyFill="1" applyBorder="1" applyAlignment="1" applyProtection="1">
      <alignment horizontal="center" vertical="top" wrapText="1"/>
      <protection locked="0"/>
    </xf>
    <xf numFmtId="49" fontId="1" fillId="0" borderId="62" xfId="0" applyNumberFormat="1" applyFont="1" applyFill="1" applyBorder="1" applyAlignment="1" applyProtection="1">
      <alignment horizontal="center" vertical="top" wrapText="1"/>
      <protection locked="0"/>
    </xf>
    <xf numFmtId="0" fontId="2" fillId="5" borderId="22" xfId="0" applyFont="1" applyFill="1" applyBorder="1" applyAlignment="1">
      <alignment horizontal="left"/>
    </xf>
    <xf numFmtId="0" fontId="2" fillId="5" borderId="30" xfId="0" applyFont="1" applyFill="1" applyBorder="1" applyAlignment="1">
      <alignment horizontal="left"/>
    </xf>
    <xf numFmtId="0" fontId="1" fillId="2" borderId="62" xfId="0" applyFont="1" applyFill="1" applyBorder="1" applyAlignment="1">
      <alignment horizontal="center" vertical="top" wrapText="1"/>
    </xf>
    <xf numFmtId="0" fontId="1" fillId="2" borderId="63" xfId="0" applyFont="1" applyFill="1" applyBorder="1" applyAlignment="1">
      <alignment horizontal="center" vertical="top" wrapText="1"/>
    </xf>
    <xf numFmtId="0" fontId="1" fillId="2" borderId="50" xfId="0" applyFont="1" applyFill="1" applyBorder="1" applyAlignment="1">
      <alignment horizontal="center" vertical="top" wrapText="1"/>
    </xf>
    <xf numFmtId="0" fontId="1" fillId="2" borderId="65" xfId="0" applyFont="1" applyFill="1" applyBorder="1" applyAlignment="1">
      <alignment horizontal="left" vertical="top" wrapText="1"/>
    </xf>
    <xf numFmtId="0" fontId="1" fillId="2" borderId="66" xfId="0" applyFont="1" applyFill="1" applyBorder="1" applyAlignment="1">
      <alignment horizontal="left" vertical="top" wrapText="1"/>
    </xf>
    <xf numFmtId="0" fontId="1" fillId="3" borderId="64" xfId="0" applyFont="1" applyFill="1" applyBorder="1" applyAlignment="1">
      <alignment horizontal="left" vertical="top" wrapText="1"/>
    </xf>
    <xf numFmtId="0" fontId="1" fillId="3" borderId="65" xfId="0" applyFont="1" applyFill="1" applyBorder="1" applyAlignment="1">
      <alignment horizontal="left" vertical="top" wrapText="1"/>
    </xf>
    <xf numFmtId="0" fontId="1" fillId="3" borderId="66" xfId="0" applyFont="1" applyFill="1" applyBorder="1" applyAlignment="1">
      <alignment horizontal="left" vertical="top" wrapText="1"/>
    </xf>
    <xf numFmtId="0" fontId="1" fillId="2" borderId="64" xfId="0" applyFont="1" applyFill="1" applyBorder="1" applyAlignment="1">
      <alignment horizontal="left" vertical="top" wrapText="1"/>
    </xf>
    <xf numFmtId="0" fontId="1" fillId="2" borderId="40" xfId="0" applyFont="1" applyFill="1" applyBorder="1" applyAlignment="1">
      <alignment horizontal="left" vertical="top" wrapText="1"/>
    </xf>
    <xf numFmtId="0" fontId="20" fillId="11" borderId="0" xfId="0" applyFont="1" applyFill="1" applyAlignment="1">
      <alignment horizontal="center"/>
    </xf>
    <xf numFmtId="0" fontId="1" fillId="3" borderId="45" xfId="0" applyFont="1" applyFill="1" applyBorder="1" applyAlignment="1">
      <alignment horizontal="left"/>
    </xf>
    <xf numFmtId="0" fontId="1" fillId="3" borderId="56" xfId="0" applyFont="1" applyFill="1" applyBorder="1" applyAlignment="1">
      <alignment horizontal="left"/>
    </xf>
    <xf numFmtId="0" fontId="2" fillId="9" borderId="52" xfId="0" applyFont="1" applyFill="1" applyBorder="1" applyAlignment="1">
      <alignment horizontal="center"/>
    </xf>
    <xf numFmtId="0" fontId="2" fillId="9" borderId="47" xfId="0" applyFont="1" applyFill="1" applyBorder="1" applyAlignment="1">
      <alignment horizontal="center"/>
    </xf>
    <xf numFmtId="0" fontId="12" fillId="9" borderId="52" xfId="0" applyFont="1" applyFill="1" applyBorder="1" applyAlignment="1">
      <alignment horizontal="center" vertical="top" wrapText="1"/>
    </xf>
    <xf numFmtId="0" fontId="12" fillId="9" borderId="47" xfId="0" applyFont="1" applyFill="1" applyBorder="1" applyAlignment="1">
      <alignment horizontal="center" vertical="top" wrapText="1"/>
    </xf>
    <xf numFmtId="0" fontId="6" fillId="9" borderId="22" xfId="0" applyFont="1" applyFill="1" applyBorder="1" applyAlignment="1">
      <alignment horizontal="left" wrapText="1"/>
    </xf>
    <xf numFmtId="0" fontId="6" fillId="9" borderId="30" xfId="0" applyFont="1" applyFill="1" applyBorder="1" applyAlignment="1">
      <alignment horizontal="left" wrapText="1"/>
    </xf>
    <xf numFmtId="0" fontId="6" fillId="9" borderId="52" xfId="0" applyFont="1" applyFill="1" applyBorder="1" applyAlignment="1">
      <alignment horizontal="left" wrapText="1"/>
    </xf>
    <xf numFmtId="0" fontId="1" fillId="9" borderId="70" xfId="0" applyFont="1" applyFill="1" applyBorder="1" applyAlignment="1">
      <alignment horizontal="left"/>
    </xf>
    <xf numFmtId="0" fontId="1" fillId="9" borderId="52" xfId="0" applyFont="1" applyFill="1" applyBorder="1" applyAlignment="1">
      <alignment horizontal="left"/>
    </xf>
    <xf numFmtId="0" fontId="1" fillId="9" borderId="29" xfId="0" applyFont="1" applyFill="1" applyBorder="1" applyAlignment="1">
      <alignment horizontal="center" wrapText="1"/>
    </xf>
    <xf numFmtId="0" fontId="1" fillId="9" borderId="19" xfId="0" applyFont="1" applyFill="1" applyBorder="1" applyAlignment="1">
      <alignment horizontal="center" wrapText="1"/>
    </xf>
    <xf numFmtId="0" fontId="1" fillId="3" borderId="40" xfId="0" applyFont="1" applyFill="1" applyBorder="1" applyAlignment="1">
      <alignment horizontal="left" vertical="top" wrapText="1"/>
    </xf>
    <xf numFmtId="0" fontId="1" fillId="3" borderId="35" xfId="0" applyFont="1" applyFill="1" applyBorder="1" applyAlignment="1">
      <alignment horizontal="left"/>
    </xf>
    <xf numFmtId="0" fontId="1" fillId="3" borderId="54" xfId="0" applyFont="1" applyFill="1" applyBorder="1" applyAlignment="1">
      <alignment horizontal="left"/>
    </xf>
    <xf numFmtId="165" fontId="1" fillId="0" borderId="0" xfId="1" applyFont="1" applyAlignment="1">
      <alignment horizontal="center"/>
    </xf>
    <xf numFmtId="49" fontId="1" fillId="0" borderId="40" xfId="0" applyNumberFormat="1" applyFont="1" applyBorder="1" applyAlignment="1" applyProtection="1">
      <alignment horizontal="left" vertical="top" wrapText="1"/>
      <protection locked="0"/>
    </xf>
    <xf numFmtId="49" fontId="1" fillId="0" borderId="24" xfId="0" applyNumberFormat="1" applyFont="1" applyBorder="1" applyAlignment="1" applyProtection="1">
      <alignment horizontal="left" vertical="top" wrapText="1"/>
      <protection locked="0"/>
    </xf>
    <xf numFmtId="49" fontId="1" fillId="0" borderId="41" xfId="0" applyNumberFormat="1" applyFont="1" applyBorder="1" applyAlignment="1" applyProtection="1">
      <alignment horizontal="left" vertical="top" wrapText="1"/>
      <protection locked="0"/>
    </xf>
    <xf numFmtId="0" fontId="1" fillId="2" borderId="31" xfId="0" applyFont="1" applyFill="1" applyBorder="1" applyAlignment="1">
      <alignment horizontal="left" vertical="top" wrapText="1"/>
    </xf>
    <xf numFmtId="0" fontId="1" fillId="3" borderId="31" xfId="0" applyFont="1" applyFill="1" applyBorder="1" applyAlignment="1">
      <alignment horizontal="left" vertical="top" wrapText="1"/>
    </xf>
    <xf numFmtId="0" fontId="1" fillId="2" borderId="16" xfId="0" applyFont="1" applyFill="1" applyBorder="1" applyAlignment="1">
      <alignment horizontal="left"/>
    </xf>
    <xf numFmtId="0" fontId="1" fillId="2" borderId="21" xfId="0" applyFont="1" applyFill="1" applyBorder="1" applyAlignment="1">
      <alignment horizontal="left"/>
    </xf>
    <xf numFmtId="165" fontId="1" fillId="9" borderId="39" xfId="1" applyFont="1" applyFill="1" applyBorder="1" applyAlignment="1">
      <alignment horizontal="center"/>
    </xf>
    <xf numFmtId="49" fontId="1" fillId="0" borderId="42" xfId="0" applyNumberFormat="1" applyFont="1" applyBorder="1" applyAlignment="1" applyProtection="1">
      <alignment horizontal="left" vertical="top" wrapText="1"/>
      <protection locked="0"/>
    </xf>
    <xf numFmtId="0" fontId="1" fillId="2" borderId="58" xfId="0" applyFont="1" applyFill="1" applyBorder="1" applyAlignment="1">
      <alignment horizontal="left"/>
    </xf>
    <xf numFmtId="0" fontId="2" fillId="9" borderId="22" xfId="0" applyFont="1" applyFill="1" applyBorder="1" applyAlignment="1">
      <alignment horizontal="center"/>
    </xf>
    <xf numFmtId="0" fontId="3" fillId="12" borderId="30" xfId="0" applyFont="1" applyFill="1" applyBorder="1" applyAlignment="1">
      <alignment horizontal="left" vertical="top"/>
    </xf>
    <xf numFmtId="0" fontId="3" fillId="12" borderId="23" xfId="0" applyFont="1" applyFill="1" applyBorder="1" applyAlignment="1">
      <alignment horizontal="left" vertical="top"/>
    </xf>
    <xf numFmtId="49" fontId="1" fillId="0" borderId="46" xfId="0" applyNumberFormat="1" applyFont="1" applyBorder="1" applyAlignment="1" applyProtection="1">
      <alignment horizontal="center" vertical="top" wrapText="1"/>
      <protection locked="0"/>
    </xf>
    <xf numFmtId="49" fontId="1" fillId="0" borderId="72" xfId="0" applyNumberFormat="1" applyFont="1" applyBorder="1" applyAlignment="1" applyProtection="1">
      <alignment horizontal="center" vertical="top" wrapText="1"/>
      <protection locked="0"/>
    </xf>
    <xf numFmtId="0" fontId="6" fillId="9" borderId="72" xfId="0" applyFont="1" applyFill="1" applyBorder="1" applyAlignment="1">
      <alignment horizontal="left" wrapText="1"/>
    </xf>
    <xf numFmtId="0" fontId="6" fillId="9" borderId="68" xfId="0" applyFont="1" applyFill="1" applyBorder="1" applyAlignment="1">
      <alignment horizontal="left" wrapText="1"/>
    </xf>
    <xf numFmtId="0" fontId="6" fillId="9" borderId="71" xfId="0" applyFont="1" applyFill="1" applyBorder="1" applyAlignment="1">
      <alignment horizontal="left" wrapText="1"/>
    </xf>
    <xf numFmtId="0" fontId="1" fillId="2" borderId="3"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80" xfId="0" applyFont="1" applyFill="1" applyBorder="1" applyAlignment="1">
      <alignment horizontal="center" vertical="top" wrapText="1"/>
    </xf>
    <xf numFmtId="0" fontId="1" fillId="2" borderId="79" xfId="0" applyFont="1" applyFill="1" applyBorder="1" applyAlignment="1">
      <alignment horizontal="center" vertical="top" wrapText="1"/>
    </xf>
    <xf numFmtId="0" fontId="1" fillId="2" borderId="51" xfId="0" applyFont="1" applyFill="1" applyBorder="1" applyAlignment="1">
      <alignment horizontal="center" vertical="top" wrapText="1"/>
    </xf>
    <xf numFmtId="49" fontId="1" fillId="0" borderId="49" xfId="0" applyNumberFormat="1" applyFont="1" applyBorder="1" applyAlignment="1" applyProtection="1">
      <alignment horizontal="center" vertical="top" wrapText="1"/>
      <protection locked="0"/>
    </xf>
    <xf numFmtId="49" fontId="1" fillId="0" borderId="0" xfId="0" applyNumberFormat="1" applyFont="1" applyBorder="1" applyAlignment="1" applyProtection="1">
      <alignment horizontal="center" vertical="top" wrapText="1"/>
      <protection locked="0"/>
    </xf>
    <xf numFmtId="49" fontId="1" fillId="0" borderId="28" xfId="0" applyNumberFormat="1" applyFont="1" applyBorder="1" applyAlignment="1" applyProtection="1">
      <alignment horizontal="center" vertical="top" wrapText="1"/>
      <protection locked="0"/>
    </xf>
    <xf numFmtId="0" fontId="1" fillId="2" borderId="79" xfId="0" applyFont="1" applyFill="1" applyBorder="1" applyAlignment="1">
      <alignment horizontal="left" vertical="top" wrapText="1"/>
    </xf>
    <xf numFmtId="0" fontId="1" fillId="2" borderId="17" xfId="0" applyFont="1" applyFill="1" applyBorder="1" applyAlignment="1">
      <alignment horizontal="left" vertical="top" wrapText="1"/>
    </xf>
    <xf numFmtId="0" fontId="2" fillId="9" borderId="22" xfId="0" applyFont="1" applyFill="1" applyBorder="1" applyAlignment="1">
      <alignment horizontal="left" vertical="top"/>
    </xf>
    <xf numFmtId="0" fontId="2" fillId="9" borderId="30" xfId="0" applyFont="1" applyFill="1" applyBorder="1" applyAlignment="1">
      <alignment horizontal="left" vertical="top"/>
    </xf>
    <xf numFmtId="0" fontId="2" fillId="9" borderId="23" xfId="0" applyFont="1" applyFill="1" applyBorder="1" applyAlignment="1">
      <alignment horizontal="left" vertical="top"/>
    </xf>
    <xf numFmtId="0" fontId="5" fillId="9" borderId="22" xfId="0" applyFont="1" applyFill="1" applyBorder="1" applyAlignment="1">
      <alignment horizontal="left" vertical="top"/>
    </xf>
    <xf numFmtId="0" fontId="5" fillId="9" borderId="30" xfId="0" applyFont="1" applyFill="1" applyBorder="1" applyAlignment="1">
      <alignment horizontal="left" vertical="top"/>
    </xf>
    <xf numFmtId="0" fontId="5" fillId="9" borderId="23" xfId="0" applyFont="1" applyFill="1" applyBorder="1" applyAlignment="1">
      <alignment horizontal="left" vertical="top"/>
    </xf>
    <xf numFmtId="49" fontId="1" fillId="0" borderId="64" xfId="0" applyNumberFormat="1" applyFont="1" applyFill="1" applyBorder="1" applyAlignment="1" applyProtection="1">
      <alignment horizontal="center" vertical="top" wrapText="1"/>
      <protection locked="0"/>
    </xf>
    <xf numFmtId="49" fontId="1" fillId="0" borderId="65" xfId="0" applyNumberFormat="1" applyFont="1" applyFill="1" applyBorder="1" applyAlignment="1" applyProtection="1">
      <alignment horizontal="center" vertical="top" wrapText="1"/>
      <protection locked="0"/>
    </xf>
    <xf numFmtId="49" fontId="1" fillId="0" borderId="66" xfId="0" applyNumberFormat="1" applyFont="1" applyFill="1" applyBorder="1" applyAlignment="1" applyProtection="1">
      <alignment horizontal="center" vertical="top" wrapText="1"/>
      <protection locked="0"/>
    </xf>
    <xf numFmtId="0" fontId="2" fillId="5" borderId="23" xfId="0" applyFont="1" applyFill="1" applyBorder="1" applyAlignment="1">
      <alignment horizontal="left"/>
    </xf>
    <xf numFmtId="0" fontId="1" fillId="2" borderId="63" xfId="0" applyFont="1" applyFill="1" applyBorder="1" applyAlignment="1">
      <alignment horizontal="left" vertical="top" wrapText="1"/>
    </xf>
    <xf numFmtId="0" fontId="1" fillId="2" borderId="18" xfId="0" applyFont="1" applyFill="1" applyBorder="1" applyAlignment="1">
      <alignment horizontal="left" vertical="top" wrapText="1"/>
    </xf>
    <xf numFmtId="0" fontId="6" fillId="9" borderId="31" xfId="0" applyFont="1" applyFill="1" applyBorder="1" applyAlignment="1">
      <alignment horizontal="left" vertical="top" wrapText="1"/>
    </xf>
    <xf numFmtId="0" fontId="6" fillId="9" borderId="58" xfId="0" applyFont="1" applyFill="1" applyBorder="1" applyAlignment="1">
      <alignment horizontal="left" vertical="top" wrapText="1"/>
    </xf>
    <xf numFmtId="0" fontId="6" fillId="9" borderId="33" xfId="0" applyFont="1" applyFill="1" applyBorder="1" applyAlignment="1">
      <alignment horizontal="left" vertical="top" wrapText="1"/>
    </xf>
    <xf numFmtId="0" fontId="1" fillId="10" borderId="64" xfId="0" applyFont="1" applyFill="1" applyBorder="1" applyAlignment="1">
      <alignment horizontal="center" vertical="top" wrapText="1"/>
    </xf>
    <xf numFmtId="0" fontId="1" fillId="10" borderId="66" xfId="0" applyFont="1" applyFill="1" applyBorder="1" applyAlignment="1">
      <alignment horizontal="center" vertical="top" wrapText="1"/>
    </xf>
    <xf numFmtId="0" fontId="1" fillId="0" borderId="3" xfId="0" applyFont="1" applyFill="1" applyBorder="1" applyAlignment="1" applyProtection="1">
      <alignment horizontal="left" vertical="top" wrapText="1"/>
      <protection locked="0"/>
    </xf>
    <xf numFmtId="0" fontId="1" fillId="0" borderId="18" xfId="0" applyFont="1" applyFill="1" applyBorder="1" applyAlignment="1" applyProtection="1">
      <alignment horizontal="left" vertical="top" wrapText="1"/>
      <protection locked="0"/>
    </xf>
    <xf numFmtId="0" fontId="1" fillId="2" borderId="3" xfId="0" applyFont="1" applyFill="1" applyBorder="1" applyAlignment="1">
      <alignment horizontal="left"/>
    </xf>
    <xf numFmtId="0" fontId="1" fillId="2" borderId="8" xfId="0" applyFont="1" applyFill="1" applyBorder="1" applyAlignment="1">
      <alignment horizontal="left"/>
    </xf>
    <xf numFmtId="0" fontId="1" fillId="2" borderId="14" xfId="0" applyFont="1" applyFill="1" applyBorder="1" applyAlignment="1">
      <alignment horizontal="left"/>
    </xf>
    <xf numFmtId="0" fontId="1" fillId="2" borderId="45" xfId="0" applyFont="1" applyFill="1" applyBorder="1" applyAlignment="1">
      <alignment horizontal="left"/>
    </xf>
    <xf numFmtId="49" fontId="1" fillId="0" borderId="3" xfId="0" applyNumberFormat="1" applyFont="1" applyFill="1" applyBorder="1" applyAlignment="1" applyProtection="1">
      <alignment horizontal="left" vertical="top" wrapText="1"/>
      <protection locked="0"/>
    </xf>
    <xf numFmtId="49" fontId="1" fillId="0" borderId="50" xfId="0" applyNumberFormat="1" applyFont="1" applyFill="1" applyBorder="1" applyAlignment="1" applyProtection="1">
      <alignment horizontal="left" vertical="top" wrapText="1"/>
      <protection locked="0"/>
    </xf>
    <xf numFmtId="0" fontId="1" fillId="2" borderId="6" xfId="0" applyFont="1" applyFill="1" applyBorder="1" applyAlignment="1">
      <alignment horizontal="left"/>
    </xf>
    <xf numFmtId="0" fontId="1" fillId="2" borderId="46" xfId="0" applyFont="1" applyFill="1" applyBorder="1" applyAlignment="1">
      <alignment horizontal="left" vertical="top" wrapText="1"/>
    </xf>
    <xf numFmtId="0" fontId="1" fillId="2" borderId="72" xfId="0" applyFont="1" applyFill="1" applyBorder="1" applyAlignment="1">
      <alignment horizontal="left" vertical="top" wrapText="1"/>
    </xf>
    <xf numFmtId="0" fontId="1" fillId="0" borderId="50" xfId="0" applyFont="1" applyFill="1" applyBorder="1" applyAlignment="1" applyProtection="1">
      <alignment horizontal="left" vertical="top" wrapText="1"/>
      <protection locked="0"/>
    </xf>
    <xf numFmtId="0" fontId="1" fillId="2" borderId="51" xfId="0" applyFont="1" applyFill="1" applyBorder="1" applyAlignment="1">
      <alignment horizontal="left" vertical="top" wrapText="1"/>
    </xf>
    <xf numFmtId="0" fontId="1" fillId="2" borderId="50" xfId="0" applyFont="1" applyFill="1" applyBorder="1" applyAlignment="1">
      <alignment horizontal="left" vertical="top" wrapText="1"/>
    </xf>
    <xf numFmtId="0" fontId="1" fillId="2" borderId="62" xfId="0" applyFont="1" applyFill="1" applyBorder="1" applyAlignment="1">
      <alignment horizontal="left" vertical="top" wrapText="1"/>
    </xf>
    <xf numFmtId="0" fontId="1" fillId="2" borderId="80" xfId="0" applyFont="1" applyFill="1" applyBorder="1" applyAlignment="1">
      <alignment horizontal="left" vertical="top" wrapText="1"/>
    </xf>
    <xf numFmtId="0" fontId="6" fillId="9" borderId="22" xfId="0" applyFont="1" applyFill="1" applyBorder="1" applyAlignment="1">
      <alignment horizontal="left" vertical="top" wrapText="1"/>
    </xf>
    <xf numFmtId="0" fontId="6" fillId="9" borderId="30" xfId="0" applyFont="1" applyFill="1" applyBorder="1" applyAlignment="1">
      <alignment horizontal="left" vertical="top" wrapText="1"/>
    </xf>
    <xf numFmtId="0" fontId="6" fillId="9" borderId="52" xfId="0" applyFont="1" applyFill="1" applyBorder="1" applyAlignment="1">
      <alignment horizontal="left" vertical="top" wrapText="1"/>
    </xf>
    <xf numFmtId="49" fontId="1" fillId="0" borderId="63" xfId="0" applyNumberFormat="1" applyFont="1" applyFill="1" applyBorder="1" applyAlignment="1" applyProtection="1">
      <alignment horizontal="left" vertical="top" wrapText="1"/>
      <protection locked="0"/>
    </xf>
    <xf numFmtId="0" fontId="1" fillId="2" borderId="38" xfId="0" applyFont="1" applyFill="1" applyBorder="1" applyAlignment="1">
      <alignment horizontal="left" wrapText="1"/>
    </xf>
    <xf numFmtId="0" fontId="1" fillId="2" borderId="39" xfId="0" applyFont="1" applyFill="1" applyBorder="1" applyAlignment="1">
      <alignment horizontal="left" wrapText="1"/>
    </xf>
    <xf numFmtId="0" fontId="1" fillId="2" borderId="31" xfId="0" applyFont="1" applyFill="1" applyBorder="1" applyAlignment="1">
      <alignment horizontal="left" wrapText="1"/>
    </xf>
    <xf numFmtId="0" fontId="1" fillId="2" borderId="33" xfId="0" applyFont="1" applyFill="1" applyBorder="1" applyAlignment="1">
      <alignment horizontal="left" wrapText="1"/>
    </xf>
    <xf numFmtId="0" fontId="2" fillId="9" borderId="20" xfId="0" applyFont="1" applyFill="1" applyBorder="1" applyAlignment="1">
      <alignment horizontal="left"/>
    </xf>
    <xf numFmtId="0" fontId="2" fillId="9" borderId="21" xfId="0" applyFont="1" applyFill="1" applyBorder="1" applyAlignment="1">
      <alignment horizontal="left"/>
    </xf>
    <xf numFmtId="0" fontId="2" fillId="9" borderId="12" xfId="0" applyFont="1" applyFill="1" applyBorder="1" applyAlignment="1">
      <alignment horizontal="left"/>
    </xf>
    <xf numFmtId="0" fontId="1" fillId="9" borderId="26" xfId="0" applyFont="1" applyFill="1" applyBorder="1" applyAlignment="1">
      <alignment horizontal="left" wrapText="1"/>
    </xf>
    <xf numFmtId="0" fontId="1" fillId="9" borderId="13" xfId="0" applyFont="1" applyFill="1" applyBorder="1" applyAlignment="1">
      <alignment horizontal="left" wrapText="1"/>
    </xf>
    <xf numFmtId="0" fontId="5" fillId="9" borderId="22" xfId="0" applyFont="1" applyFill="1" applyBorder="1" applyAlignment="1">
      <alignment horizontal="left"/>
    </xf>
    <xf numFmtId="0" fontId="5" fillId="9" borderId="30" xfId="0" applyFont="1" applyFill="1" applyBorder="1" applyAlignment="1">
      <alignment horizontal="left"/>
    </xf>
    <xf numFmtId="0" fontId="5" fillId="9" borderId="23" xfId="0" applyFont="1" applyFill="1" applyBorder="1" applyAlignment="1">
      <alignment horizontal="left"/>
    </xf>
    <xf numFmtId="169" fontId="1" fillId="11" borderId="45" xfId="0" applyNumberFormat="1" applyFont="1" applyFill="1" applyBorder="1" applyAlignment="1" applyProtection="1">
      <alignment horizontal="left"/>
      <protection locked="0"/>
    </xf>
    <xf numFmtId="169" fontId="1" fillId="11" borderId="44" xfId="0" applyNumberFormat="1" applyFont="1" applyFill="1" applyBorder="1" applyAlignment="1" applyProtection="1">
      <alignment horizontal="left"/>
      <protection locked="0"/>
    </xf>
    <xf numFmtId="0" fontId="2" fillId="9" borderId="38" xfId="0" applyFont="1" applyFill="1" applyBorder="1" applyAlignment="1">
      <alignment horizontal="left"/>
    </xf>
    <xf numFmtId="0" fontId="2" fillId="9" borderId="39" xfId="0" applyFont="1" applyFill="1" applyBorder="1" applyAlignment="1">
      <alignment horizontal="left"/>
    </xf>
    <xf numFmtId="0" fontId="2" fillId="9" borderId="47" xfId="0" applyFont="1" applyFill="1" applyBorder="1" applyAlignment="1">
      <alignment horizontal="left"/>
    </xf>
    <xf numFmtId="0" fontId="1" fillId="9" borderId="70" xfId="0" applyFont="1" applyFill="1" applyBorder="1" applyAlignment="1">
      <alignment horizontal="left" wrapText="1"/>
    </xf>
    <xf numFmtId="0" fontId="1" fillId="9" borderId="52" xfId="0" applyFont="1" applyFill="1" applyBorder="1" applyAlignment="1">
      <alignment horizontal="left" wrapText="1"/>
    </xf>
    <xf numFmtId="169" fontId="1" fillId="11" borderId="75" xfId="0" applyNumberFormat="1" applyFont="1" applyFill="1" applyBorder="1" applyAlignment="1" applyProtection="1">
      <alignment horizontal="left"/>
      <protection locked="0"/>
    </xf>
    <xf numFmtId="169" fontId="1" fillId="11" borderId="74" xfId="0" applyNumberFormat="1" applyFont="1" applyFill="1" applyBorder="1" applyAlignment="1" applyProtection="1">
      <alignment horizontal="left"/>
      <protection locked="0"/>
    </xf>
    <xf numFmtId="0" fontId="17" fillId="11" borderId="22" xfId="0" applyFont="1" applyFill="1" applyBorder="1" applyAlignment="1">
      <alignment horizontal="left" vertical="top" wrapText="1"/>
    </xf>
    <xf numFmtId="0" fontId="5" fillId="11" borderId="30" xfId="0" applyFont="1" applyFill="1" applyBorder="1" applyAlignment="1">
      <alignment horizontal="left" vertical="top" wrapText="1"/>
    </xf>
    <xf numFmtId="0" fontId="5" fillId="11" borderId="23" xfId="0" applyFont="1" applyFill="1" applyBorder="1" applyAlignment="1">
      <alignment horizontal="left" vertical="top" wrapText="1"/>
    </xf>
    <xf numFmtId="0" fontId="10" fillId="3" borderId="22" xfId="0" applyFont="1" applyFill="1" applyBorder="1" applyAlignment="1">
      <alignment horizontal="left" vertical="top" wrapText="1"/>
    </xf>
    <xf numFmtId="0" fontId="10" fillId="3" borderId="30" xfId="0" applyFont="1" applyFill="1" applyBorder="1" applyAlignment="1">
      <alignment horizontal="left" vertical="top" wrapText="1"/>
    </xf>
    <xf numFmtId="0" fontId="10" fillId="3" borderId="52" xfId="0" applyFont="1" applyFill="1" applyBorder="1" applyAlignment="1">
      <alignment horizontal="left" vertical="top" wrapText="1"/>
    </xf>
  </cellXfs>
  <cellStyles count="4">
    <cellStyle name="Komma" xfId="1" builtinId="3"/>
    <cellStyle name="Link" xfId="3" builtinId="8"/>
    <cellStyle name="Normal" xfId="0" builtinId="0"/>
    <cellStyle name="Procent" xfId="2" builtinId="5"/>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B15"/>
  <sheetViews>
    <sheetView showGridLines="0" tabSelected="1" zoomScaleNormal="100" workbookViewId="0">
      <selection sqref="A1:B1"/>
    </sheetView>
  </sheetViews>
  <sheetFormatPr defaultRowHeight="15" x14ac:dyDescent="0.25"/>
  <cols>
    <col min="1" max="1" width="53.140625" customWidth="1"/>
    <col min="2" max="2" width="59.5703125" customWidth="1"/>
  </cols>
  <sheetData>
    <row r="1" spans="1:2" s="21" customFormat="1" ht="24" thickBot="1" x14ac:dyDescent="0.4">
      <c r="A1" s="512" t="s">
        <v>246</v>
      </c>
      <c r="B1" s="513"/>
    </row>
    <row r="2" spans="1:2" s="21" customFormat="1" ht="24" thickBot="1" x14ac:dyDescent="0.4">
      <c r="A2" s="34"/>
    </row>
    <row r="3" spans="1:2" ht="16.5" thickBot="1" x14ac:dyDescent="0.3">
      <c r="A3" s="510" t="s">
        <v>11</v>
      </c>
      <c r="B3" s="511"/>
    </row>
    <row r="4" spans="1:2" ht="15.75" x14ac:dyDescent="0.25">
      <c r="A4" s="36" t="s">
        <v>32</v>
      </c>
      <c r="B4" s="37"/>
    </row>
    <row r="5" spans="1:2" ht="15.75" x14ac:dyDescent="0.25">
      <c r="A5" s="15" t="s">
        <v>12</v>
      </c>
      <c r="B5" s="13"/>
    </row>
    <row r="6" spans="1:2" ht="15.75" x14ac:dyDescent="0.25">
      <c r="A6" s="15" t="s">
        <v>33</v>
      </c>
      <c r="B6" s="13"/>
    </row>
    <row r="7" spans="1:2" ht="15.75" x14ac:dyDescent="0.25">
      <c r="A7" s="15" t="s">
        <v>34</v>
      </c>
      <c r="B7" s="68"/>
    </row>
    <row r="8" spans="1:2" ht="15.75" x14ac:dyDescent="0.25">
      <c r="A8" s="15" t="s">
        <v>13</v>
      </c>
      <c r="B8" s="13"/>
    </row>
    <row r="9" spans="1:2" ht="16.5" thickBot="1" x14ac:dyDescent="0.3">
      <c r="A9" s="16" t="s">
        <v>14</v>
      </c>
      <c r="B9" s="14"/>
    </row>
    <row r="10" spans="1:2" ht="15.75" x14ac:dyDescent="0.25">
      <c r="A10" s="38" t="s">
        <v>35</v>
      </c>
      <c r="B10" s="39"/>
    </row>
    <row r="11" spans="1:2" ht="15.75" x14ac:dyDescent="0.25">
      <c r="A11" s="40" t="s">
        <v>15</v>
      </c>
      <c r="B11" s="69"/>
    </row>
    <row r="12" spans="1:2" ht="16.5" thickBot="1" x14ac:dyDescent="0.3">
      <c r="A12" s="41" t="s">
        <v>16</v>
      </c>
      <c r="B12" s="42"/>
    </row>
    <row r="13" spans="1:2" ht="15.75" x14ac:dyDescent="0.25">
      <c r="A13" s="38" t="s">
        <v>36</v>
      </c>
      <c r="B13" s="39"/>
    </row>
    <row r="14" spans="1:2" ht="15.75" x14ac:dyDescent="0.25">
      <c r="A14" s="40" t="s">
        <v>15</v>
      </c>
      <c r="B14" s="69"/>
    </row>
    <row r="15" spans="1:2" ht="16.5" thickBot="1" x14ac:dyDescent="0.3">
      <c r="A15" s="41" t="s">
        <v>16</v>
      </c>
      <c r="B15" s="42"/>
    </row>
  </sheetData>
  <mergeCells count="2">
    <mergeCell ref="A3:B3"/>
    <mergeCell ref="A1:B1"/>
  </mergeCells>
  <pageMargins left="0.70866141732283472" right="0.70866141732283472" top="0.74803149606299213" bottom="0.74803149606299213" header="0.31496062992125984" footer="0.31496062992125984"/>
  <pageSetup paperSize="9" orientation="landscape" r:id="rId1"/>
  <headerFooter>
    <oddHeader>&amp;CBilag 3C - Tilbudsliste - Esbjerg</oddHeader>
    <oddFooter>Side &amp;P af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T279"/>
  <sheetViews>
    <sheetView showGridLines="0" zoomScale="70" zoomScaleNormal="70" workbookViewId="0">
      <selection activeCell="G107" sqref="G10:O107"/>
    </sheetView>
  </sheetViews>
  <sheetFormatPr defaultRowHeight="15" x14ac:dyDescent="0.25"/>
  <cols>
    <col min="1" max="1" width="53.140625" style="1" customWidth="1"/>
    <col min="2" max="2" width="70.5703125" style="1" customWidth="1"/>
    <col min="3" max="3" width="16.42578125" style="1" bestFit="1" customWidth="1"/>
    <col min="4" max="4" width="20.42578125" style="1" customWidth="1"/>
    <col min="5" max="5" width="8.85546875" style="1" customWidth="1"/>
    <col min="6" max="6" width="9" style="1" customWidth="1"/>
    <col min="7" max="7" width="16.5703125" style="1" bestFit="1" customWidth="1"/>
    <col min="8" max="8" width="55.28515625" style="56" bestFit="1" customWidth="1"/>
    <col min="9" max="9" width="47" style="56" customWidth="1"/>
    <col min="10" max="10" width="35.5703125" style="56" bestFit="1" customWidth="1"/>
    <col min="11" max="11" width="32.5703125" style="1" customWidth="1"/>
    <col min="12" max="12" width="50.5703125" style="1" bestFit="1" customWidth="1"/>
    <col min="13" max="13" width="50.7109375" style="1" customWidth="1"/>
    <col min="14" max="14" width="15.85546875" style="1" customWidth="1"/>
    <col min="15" max="15" width="15.42578125" style="1" customWidth="1"/>
    <col min="16" max="16" width="23" customWidth="1"/>
    <col min="17" max="17" width="11.85546875" customWidth="1"/>
    <col min="18" max="16384" width="9.140625" style="1"/>
  </cols>
  <sheetData>
    <row r="1" spans="1:17" s="21" customFormat="1" ht="24" thickBot="1" x14ac:dyDescent="0.4">
      <c r="A1" s="176" t="s">
        <v>246</v>
      </c>
      <c r="B1" s="176"/>
      <c r="C1" s="176"/>
      <c r="D1" s="176"/>
      <c r="E1" s="176"/>
      <c r="F1" s="176"/>
      <c r="G1" s="176"/>
      <c r="H1" s="176"/>
      <c r="I1" s="176"/>
      <c r="J1" s="176"/>
      <c r="K1" s="176"/>
      <c r="L1" s="176"/>
      <c r="M1" s="176"/>
      <c r="N1" s="176"/>
      <c r="O1" s="176"/>
      <c r="P1" s="177"/>
    </row>
    <row r="2" spans="1:17" ht="15.75" thickBot="1" x14ac:dyDescent="0.3">
      <c r="O2"/>
      <c r="Q2" s="1"/>
    </row>
    <row r="3" spans="1:17" ht="24" thickBot="1" x14ac:dyDescent="0.4">
      <c r="A3" s="135" t="s">
        <v>26</v>
      </c>
      <c r="B3" s="136"/>
      <c r="C3" s="136"/>
      <c r="D3" s="136"/>
      <c r="E3" s="136"/>
      <c r="F3" s="136"/>
      <c r="G3" s="136"/>
      <c r="H3" s="136"/>
      <c r="I3" s="136"/>
      <c r="J3" s="136"/>
      <c r="K3" s="136"/>
      <c r="L3" s="136"/>
      <c r="M3" s="136"/>
      <c r="N3" s="136"/>
      <c r="O3" s="136"/>
      <c r="P3" s="137"/>
      <c r="Q3" s="1"/>
    </row>
    <row r="4" spans="1:17" s="5" customFormat="1" ht="24" thickBot="1" x14ac:dyDescent="0.4">
      <c r="A4" s="23"/>
      <c r="B4" s="23"/>
      <c r="C4" s="23"/>
      <c r="D4" s="23"/>
      <c r="E4" s="23"/>
      <c r="F4" s="23"/>
      <c r="G4" s="23"/>
      <c r="H4" s="57"/>
      <c r="I4" s="57"/>
      <c r="J4" s="57"/>
      <c r="K4" s="23"/>
      <c r="L4" s="23"/>
      <c r="M4" s="23"/>
      <c r="N4" s="23"/>
      <c r="O4" s="23"/>
      <c r="P4" s="23"/>
      <c r="Q4" s="23"/>
    </row>
    <row r="5" spans="1:17" s="5" customFormat="1" ht="138" customHeight="1" thickBot="1" x14ac:dyDescent="0.4">
      <c r="A5" s="514" t="s">
        <v>255</v>
      </c>
      <c r="B5" s="515"/>
      <c r="C5" s="515"/>
      <c r="D5" s="515"/>
      <c r="E5" s="515"/>
      <c r="F5" s="515"/>
      <c r="G5" s="515"/>
      <c r="H5" s="515"/>
      <c r="I5" s="515"/>
      <c r="J5" s="515"/>
      <c r="K5" s="515"/>
      <c r="L5" s="516"/>
      <c r="M5" s="23"/>
      <c r="N5" s="23"/>
      <c r="O5" s="23"/>
      <c r="P5" s="23"/>
      <c r="Q5" s="23"/>
    </row>
    <row r="6" spans="1:17" s="5" customFormat="1" ht="24" thickBot="1" x14ac:dyDescent="0.4">
      <c r="A6" s="23"/>
      <c r="B6" s="23"/>
      <c r="C6" s="23"/>
      <c r="D6" s="23"/>
      <c r="E6" s="23"/>
      <c r="F6" s="23"/>
      <c r="G6" s="23"/>
      <c r="H6" s="57"/>
      <c r="I6" s="57"/>
      <c r="J6" s="57"/>
      <c r="K6" s="23"/>
      <c r="L6" s="23"/>
      <c r="M6" s="23"/>
      <c r="N6" s="23"/>
      <c r="O6" s="23"/>
      <c r="P6" s="23"/>
      <c r="Q6" s="23"/>
    </row>
    <row r="7" spans="1:17" s="10" customFormat="1" ht="24" thickBot="1" x14ac:dyDescent="0.4">
      <c r="A7" s="172"/>
      <c r="B7" s="172"/>
      <c r="C7" s="179"/>
      <c r="D7" s="180"/>
      <c r="E7" s="180"/>
      <c r="F7" s="181"/>
      <c r="G7" s="445" t="s">
        <v>17</v>
      </c>
      <c r="H7" s="517" t="s">
        <v>8</v>
      </c>
      <c r="I7" s="518"/>
      <c r="J7" s="518"/>
      <c r="K7" s="518"/>
      <c r="L7" s="518"/>
      <c r="M7" s="519"/>
      <c r="N7" s="520" t="s">
        <v>80</v>
      </c>
      <c r="O7" s="520"/>
      <c r="P7" s="521"/>
    </row>
    <row r="8" spans="1:17" s="22" customFormat="1" ht="45" customHeight="1" thickBot="1" x14ac:dyDescent="0.3">
      <c r="A8" s="287" t="s">
        <v>9</v>
      </c>
      <c r="B8" s="287" t="s">
        <v>22</v>
      </c>
      <c r="C8" s="288" t="s">
        <v>154</v>
      </c>
      <c r="D8" s="289" t="s">
        <v>3</v>
      </c>
      <c r="E8" s="522" t="s">
        <v>19</v>
      </c>
      <c r="F8" s="523"/>
      <c r="G8" s="295" t="s">
        <v>18</v>
      </c>
      <c r="H8" s="287" t="s">
        <v>150</v>
      </c>
      <c r="I8" s="289" t="s">
        <v>193</v>
      </c>
      <c r="J8" s="289" t="s">
        <v>151</v>
      </c>
      <c r="K8" s="289" t="s">
        <v>152</v>
      </c>
      <c r="L8" s="289" t="s">
        <v>53</v>
      </c>
      <c r="M8" s="289" t="s">
        <v>153</v>
      </c>
      <c r="N8" s="563" t="s">
        <v>158</v>
      </c>
      <c r="O8" s="564"/>
      <c r="P8" s="565"/>
    </row>
    <row r="9" spans="1:17" s="272" customFormat="1" ht="361.5" customHeight="1" thickBot="1" x14ac:dyDescent="0.3">
      <c r="A9" s="296" t="s">
        <v>210</v>
      </c>
      <c r="B9" s="297" t="s">
        <v>254</v>
      </c>
      <c r="C9" s="298" t="s">
        <v>155</v>
      </c>
      <c r="D9" s="299" t="s">
        <v>156</v>
      </c>
      <c r="E9" s="532" t="s">
        <v>191</v>
      </c>
      <c r="F9" s="533"/>
      <c r="G9" s="300" t="s">
        <v>218</v>
      </c>
      <c r="H9" s="301" t="s">
        <v>256</v>
      </c>
      <c r="I9" s="302" t="s">
        <v>263</v>
      </c>
      <c r="J9" s="257" t="s">
        <v>257</v>
      </c>
      <c r="K9" s="257" t="s">
        <v>258</v>
      </c>
      <c r="L9" s="257" t="s">
        <v>259</v>
      </c>
      <c r="M9" s="258" t="s">
        <v>260</v>
      </c>
      <c r="N9" s="303" t="s">
        <v>49</v>
      </c>
      <c r="O9" s="304" t="s">
        <v>50</v>
      </c>
      <c r="P9" s="305" t="s">
        <v>51</v>
      </c>
    </row>
    <row r="10" spans="1:17" ht="27.75" customHeight="1" x14ac:dyDescent="0.25">
      <c r="A10" s="547" t="s">
        <v>211</v>
      </c>
      <c r="B10" s="536"/>
      <c r="C10" s="35" t="s">
        <v>0</v>
      </c>
      <c r="D10" s="2">
        <v>1</v>
      </c>
      <c r="E10" s="524" t="s">
        <v>20</v>
      </c>
      <c r="F10" s="525"/>
      <c r="G10" s="334"/>
      <c r="H10" s="335"/>
      <c r="I10" s="504"/>
      <c r="J10" s="336"/>
      <c r="K10" s="504"/>
      <c r="L10" s="504"/>
      <c r="M10" s="504"/>
      <c r="N10" s="337"/>
      <c r="O10" s="336"/>
      <c r="P10" s="338"/>
      <c r="Q10" s="1"/>
    </row>
    <row r="11" spans="1:17" ht="27.75" customHeight="1" x14ac:dyDescent="0.25">
      <c r="A11" s="539"/>
      <c r="B11" s="537"/>
      <c r="C11" s="20" t="s">
        <v>0</v>
      </c>
      <c r="D11" s="3">
        <v>2</v>
      </c>
      <c r="E11" s="526" t="s">
        <v>20</v>
      </c>
      <c r="F11" s="527"/>
      <c r="G11" s="339"/>
      <c r="H11" s="340"/>
      <c r="I11" s="505"/>
      <c r="J11" s="341"/>
      <c r="K11" s="505"/>
      <c r="L11" s="505"/>
      <c r="M11" s="505"/>
      <c r="N11" s="342"/>
      <c r="O11" s="343"/>
      <c r="P11" s="344"/>
      <c r="Q11" s="1"/>
    </row>
    <row r="12" spans="1:17" ht="27.75" customHeight="1" x14ac:dyDescent="0.25">
      <c r="A12" s="539"/>
      <c r="B12" s="537"/>
      <c r="C12" s="20" t="s">
        <v>0</v>
      </c>
      <c r="D12" s="3">
        <v>3</v>
      </c>
      <c r="E12" s="526" t="s">
        <v>20</v>
      </c>
      <c r="F12" s="527"/>
      <c r="G12" s="339"/>
      <c r="H12" s="345"/>
      <c r="I12" s="506"/>
      <c r="J12" s="346"/>
      <c r="K12" s="506"/>
      <c r="L12" s="506"/>
      <c r="M12" s="506"/>
      <c r="N12" s="347"/>
      <c r="O12" s="348"/>
      <c r="P12" s="349"/>
      <c r="Q12" s="1"/>
    </row>
    <row r="13" spans="1:17" ht="27.75" customHeight="1" x14ac:dyDescent="0.25">
      <c r="A13" s="539"/>
      <c r="B13" s="537"/>
      <c r="C13" s="20" t="s">
        <v>6</v>
      </c>
      <c r="D13" s="3">
        <v>1</v>
      </c>
      <c r="E13" s="526" t="s">
        <v>20</v>
      </c>
      <c r="F13" s="527"/>
      <c r="G13" s="339"/>
      <c r="H13" s="345"/>
      <c r="I13" s="506"/>
      <c r="J13" s="346"/>
      <c r="K13" s="506"/>
      <c r="L13" s="506"/>
      <c r="M13" s="506"/>
      <c r="N13" s="347"/>
      <c r="O13" s="348"/>
      <c r="P13" s="349"/>
      <c r="Q13" s="1"/>
    </row>
    <row r="14" spans="1:17" ht="27.75" customHeight="1" x14ac:dyDescent="0.25">
      <c r="A14" s="539"/>
      <c r="B14" s="537"/>
      <c r="C14" s="20" t="s">
        <v>6</v>
      </c>
      <c r="D14" s="3">
        <v>2</v>
      </c>
      <c r="E14" s="526" t="s">
        <v>20</v>
      </c>
      <c r="F14" s="527"/>
      <c r="G14" s="339"/>
      <c r="H14" s="345"/>
      <c r="I14" s="506"/>
      <c r="J14" s="346"/>
      <c r="K14" s="506"/>
      <c r="L14" s="506"/>
      <c r="M14" s="506"/>
      <c r="N14" s="347"/>
      <c r="O14" s="348"/>
      <c r="P14" s="349"/>
      <c r="Q14" s="1"/>
    </row>
    <row r="15" spans="1:17" ht="27.75" customHeight="1" x14ac:dyDescent="0.25">
      <c r="A15" s="539"/>
      <c r="B15" s="537"/>
      <c r="C15" s="20" t="s">
        <v>6</v>
      </c>
      <c r="D15" s="3">
        <v>3</v>
      </c>
      <c r="E15" s="526" t="s">
        <v>20</v>
      </c>
      <c r="F15" s="527"/>
      <c r="G15" s="339"/>
      <c r="H15" s="345"/>
      <c r="I15" s="506"/>
      <c r="J15" s="346"/>
      <c r="K15" s="506"/>
      <c r="L15" s="506"/>
      <c r="M15" s="506"/>
      <c r="N15" s="347"/>
      <c r="O15" s="348"/>
      <c r="P15" s="349"/>
      <c r="Q15" s="1"/>
    </row>
    <row r="16" spans="1:17" ht="27.75" customHeight="1" x14ac:dyDescent="0.25">
      <c r="A16" s="539"/>
      <c r="B16" s="537"/>
      <c r="C16" s="20" t="s">
        <v>7</v>
      </c>
      <c r="D16" s="3">
        <v>1</v>
      </c>
      <c r="E16" s="526" t="s">
        <v>21</v>
      </c>
      <c r="F16" s="527"/>
      <c r="G16" s="339"/>
      <c r="H16" s="345"/>
      <c r="I16" s="506"/>
      <c r="J16" s="346"/>
      <c r="K16" s="506"/>
      <c r="L16" s="506"/>
      <c r="M16" s="506"/>
      <c r="N16" s="347"/>
      <c r="O16" s="348"/>
      <c r="P16" s="349"/>
      <c r="Q16" s="1"/>
    </row>
    <row r="17" spans="1:17" ht="27.75" customHeight="1" x14ac:dyDescent="0.25">
      <c r="A17" s="539"/>
      <c r="B17" s="537"/>
      <c r="C17" s="20" t="s">
        <v>7</v>
      </c>
      <c r="D17" s="3">
        <v>2</v>
      </c>
      <c r="E17" s="526" t="s">
        <v>21</v>
      </c>
      <c r="F17" s="527"/>
      <c r="G17" s="339"/>
      <c r="H17" s="345"/>
      <c r="I17" s="506"/>
      <c r="J17" s="346"/>
      <c r="K17" s="506"/>
      <c r="L17" s="506"/>
      <c r="M17" s="506"/>
      <c r="N17" s="347"/>
      <c r="O17" s="348"/>
      <c r="P17" s="349"/>
      <c r="Q17" s="1"/>
    </row>
    <row r="18" spans="1:17" ht="27.75" customHeight="1" x14ac:dyDescent="0.25">
      <c r="A18" s="539"/>
      <c r="B18" s="537"/>
      <c r="C18" s="20" t="s">
        <v>7</v>
      </c>
      <c r="D18" s="3">
        <v>3</v>
      </c>
      <c r="E18" s="526" t="s">
        <v>21</v>
      </c>
      <c r="F18" s="527"/>
      <c r="G18" s="339"/>
      <c r="H18" s="345"/>
      <c r="I18" s="506"/>
      <c r="J18" s="346"/>
      <c r="K18" s="506"/>
      <c r="L18" s="506"/>
      <c r="M18" s="506"/>
      <c r="N18" s="347"/>
      <c r="O18" s="348"/>
      <c r="P18" s="349"/>
      <c r="Q18" s="1"/>
    </row>
    <row r="19" spans="1:17" ht="27.75" customHeight="1" x14ac:dyDescent="0.25">
      <c r="A19" s="539"/>
      <c r="B19" s="537"/>
      <c r="C19" s="20" t="s">
        <v>1</v>
      </c>
      <c r="D19" s="3">
        <v>1</v>
      </c>
      <c r="E19" s="526" t="s">
        <v>21</v>
      </c>
      <c r="F19" s="527"/>
      <c r="G19" s="339"/>
      <c r="H19" s="345"/>
      <c r="I19" s="506"/>
      <c r="J19" s="346"/>
      <c r="K19" s="506"/>
      <c r="L19" s="506"/>
      <c r="M19" s="506"/>
      <c r="N19" s="347"/>
      <c r="O19" s="348"/>
      <c r="P19" s="349"/>
      <c r="Q19" s="1"/>
    </row>
    <row r="20" spans="1:17" ht="27.75" customHeight="1" x14ac:dyDescent="0.25">
      <c r="A20" s="539"/>
      <c r="B20" s="537"/>
      <c r="C20" s="20" t="s">
        <v>1</v>
      </c>
      <c r="D20" s="3">
        <v>2</v>
      </c>
      <c r="E20" s="526" t="s">
        <v>21</v>
      </c>
      <c r="F20" s="527"/>
      <c r="G20" s="339"/>
      <c r="H20" s="345"/>
      <c r="I20" s="506"/>
      <c r="J20" s="346"/>
      <c r="K20" s="506"/>
      <c r="L20" s="506"/>
      <c r="M20" s="506"/>
      <c r="N20" s="347"/>
      <c r="O20" s="348"/>
      <c r="P20" s="349"/>
      <c r="Q20" s="1"/>
    </row>
    <row r="21" spans="1:17" ht="27.75" customHeight="1" x14ac:dyDescent="0.25">
      <c r="A21" s="539"/>
      <c r="B21" s="537"/>
      <c r="C21" s="20" t="s">
        <v>1</v>
      </c>
      <c r="D21" s="3">
        <v>3</v>
      </c>
      <c r="E21" s="526" t="s">
        <v>21</v>
      </c>
      <c r="F21" s="527"/>
      <c r="G21" s="339"/>
      <c r="H21" s="345"/>
      <c r="I21" s="506"/>
      <c r="J21" s="346"/>
      <c r="K21" s="506"/>
      <c r="L21" s="506"/>
      <c r="M21" s="506"/>
      <c r="N21" s="347"/>
      <c r="O21" s="348"/>
      <c r="P21" s="349"/>
      <c r="Q21" s="1"/>
    </row>
    <row r="22" spans="1:17" ht="27.75" customHeight="1" x14ac:dyDescent="0.25">
      <c r="A22" s="539"/>
      <c r="B22" s="537"/>
      <c r="C22" s="20" t="s">
        <v>2</v>
      </c>
      <c r="D22" s="3">
        <v>1</v>
      </c>
      <c r="E22" s="526" t="s">
        <v>21</v>
      </c>
      <c r="F22" s="527"/>
      <c r="G22" s="339"/>
      <c r="H22" s="345"/>
      <c r="I22" s="506"/>
      <c r="J22" s="346"/>
      <c r="K22" s="506"/>
      <c r="L22" s="506"/>
      <c r="M22" s="506"/>
      <c r="N22" s="347"/>
      <c r="O22" s="348"/>
      <c r="P22" s="349"/>
      <c r="Q22" s="1"/>
    </row>
    <row r="23" spans="1:17" ht="27.75" customHeight="1" thickBot="1" x14ac:dyDescent="0.3">
      <c r="A23" s="539"/>
      <c r="B23" s="537"/>
      <c r="C23" s="20" t="s">
        <v>2</v>
      </c>
      <c r="D23" s="3">
        <v>2</v>
      </c>
      <c r="E23" s="526" t="s">
        <v>21</v>
      </c>
      <c r="F23" s="527"/>
      <c r="G23" s="339"/>
      <c r="H23" s="345"/>
      <c r="I23" s="506"/>
      <c r="J23" s="346"/>
      <c r="K23" s="506"/>
      <c r="L23" s="506"/>
      <c r="M23" s="506"/>
      <c r="N23" s="347"/>
      <c r="O23" s="348"/>
      <c r="P23" s="349"/>
      <c r="Q23" s="1"/>
    </row>
    <row r="24" spans="1:17" ht="28.5" customHeight="1" x14ac:dyDescent="0.25">
      <c r="A24" s="569" t="s">
        <v>212</v>
      </c>
      <c r="B24" s="536"/>
      <c r="C24" s="51" t="s">
        <v>0</v>
      </c>
      <c r="D24" s="7">
        <v>1</v>
      </c>
      <c r="E24" s="530" t="s">
        <v>20</v>
      </c>
      <c r="F24" s="531"/>
      <c r="G24" s="334"/>
      <c r="H24" s="335"/>
      <c r="I24" s="504"/>
      <c r="J24" s="336"/>
      <c r="K24" s="504"/>
      <c r="L24" s="504"/>
      <c r="M24" s="504"/>
      <c r="N24" s="337"/>
      <c r="O24" s="336"/>
      <c r="P24" s="338"/>
      <c r="Q24" s="1"/>
    </row>
    <row r="25" spans="1:17" ht="28.5" customHeight="1" x14ac:dyDescent="0.25">
      <c r="A25" s="570"/>
      <c r="B25" s="537"/>
      <c r="C25" s="52" t="s">
        <v>0</v>
      </c>
      <c r="D25" s="8">
        <v>2</v>
      </c>
      <c r="E25" s="528" t="s">
        <v>20</v>
      </c>
      <c r="F25" s="529"/>
      <c r="G25" s="339"/>
      <c r="H25" s="340"/>
      <c r="I25" s="505"/>
      <c r="J25" s="341"/>
      <c r="K25" s="505"/>
      <c r="L25" s="505"/>
      <c r="M25" s="505"/>
      <c r="N25" s="342"/>
      <c r="O25" s="343"/>
      <c r="P25" s="344"/>
      <c r="Q25" s="1"/>
    </row>
    <row r="26" spans="1:17" ht="28.5" customHeight="1" x14ac:dyDescent="0.25">
      <c r="A26" s="570"/>
      <c r="B26" s="537"/>
      <c r="C26" s="52" t="s">
        <v>0</v>
      </c>
      <c r="D26" s="8">
        <v>3</v>
      </c>
      <c r="E26" s="528" t="s">
        <v>20</v>
      </c>
      <c r="F26" s="529"/>
      <c r="G26" s="339"/>
      <c r="H26" s="345"/>
      <c r="I26" s="506"/>
      <c r="J26" s="346"/>
      <c r="K26" s="506"/>
      <c r="L26" s="506"/>
      <c r="M26" s="506"/>
      <c r="N26" s="347"/>
      <c r="O26" s="348"/>
      <c r="P26" s="349"/>
      <c r="Q26" s="1"/>
    </row>
    <row r="27" spans="1:17" ht="28.5" customHeight="1" x14ac:dyDescent="0.25">
      <c r="A27" s="570"/>
      <c r="B27" s="537"/>
      <c r="C27" s="52" t="s">
        <v>6</v>
      </c>
      <c r="D27" s="8">
        <v>1</v>
      </c>
      <c r="E27" s="528" t="s">
        <v>20</v>
      </c>
      <c r="F27" s="529"/>
      <c r="G27" s="339"/>
      <c r="H27" s="345"/>
      <c r="I27" s="506"/>
      <c r="J27" s="346"/>
      <c r="K27" s="506"/>
      <c r="L27" s="506"/>
      <c r="M27" s="506"/>
      <c r="N27" s="347"/>
      <c r="O27" s="348"/>
      <c r="P27" s="349"/>
      <c r="Q27" s="1"/>
    </row>
    <row r="28" spans="1:17" ht="28.5" customHeight="1" x14ac:dyDescent="0.25">
      <c r="A28" s="570"/>
      <c r="B28" s="537"/>
      <c r="C28" s="52" t="s">
        <v>6</v>
      </c>
      <c r="D28" s="8">
        <v>2</v>
      </c>
      <c r="E28" s="528" t="s">
        <v>20</v>
      </c>
      <c r="F28" s="529"/>
      <c r="G28" s="339"/>
      <c r="H28" s="345"/>
      <c r="I28" s="506"/>
      <c r="J28" s="346"/>
      <c r="K28" s="506"/>
      <c r="L28" s="506"/>
      <c r="M28" s="506"/>
      <c r="N28" s="347"/>
      <c r="O28" s="348"/>
      <c r="P28" s="349"/>
      <c r="Q28" s="1"/>
    </row>
    <row r="29" spans="1:17" ht="28.5" customHeight="1" x14ac:dyDescent="0.25">
      <c r="A29" s="570"/>
      <c r="B29" s="537"/>
      <c r="C29" s="52" t="s">
        <v>6</v>
      </c>
      <c r="D29" s="8">
        <v>3</v>
      </c>
      <c r="E29" s="528" t="s">
        <v>20</v>
      </c>
      <c r="F29" s="529"/>
      <c r="G29" s="339"/>
      <c r="H29" s="345"/>
      <c r="I29" s="506"/>
      <c r="J29" s="346"/>
      <c r="K29" s="506"/>
      <c r="L29" s="506"/>
      <c r="M29" s="506"/>
      <c r="N29" s="347"/>
      <c r="O29" s="348"/>
      <c r="P29" s="349"/>
      <c r="Q29" s="1"/>
    </row>
    <row r="30" spans="1:17" ht="28.5" customHeight="1" x14ac:dyDescent="0.25">
      <c r="A30" s="570"/>
      <c r="B30" s="537"/>
      <c r="C30" s="52" t="s">
        <v>7</v>
      </c>
      <c r="D30" s="8">
        <v>1</v>
      </c>
      <c r="E30" s="528" t="s">
        <v>21</v>
      </c>
      <c r="F30" s="529"/>
      <c r="G30" s="339"/>
      <c r="H30" s="345"/>
      <c r="I30" s="506"/>
      <c r="J30" s="346"/>
      <c r="K30" s="506"/>
      <c r="L30" s="506"/>
      <c r="M30" s="506"/>
      <c r="N30" s="347"/>
      <c r="O30" s="348"/>
      <c r="P30" s="349"/>
      <c r="Q30" s="1"/>
    </row>
    <row r="31" spans="1:17" ht="28.5" customHeight="1" x14ac:dyDescent="0.25">
      <c r="A31" s="570"/>
      <c r="B31" s="537"/>
      <c r="C31" s="52" t="s">
        <v>7</v>
      </c>
      <c r="D31" s="8">
        <v>2</v>
      </c>
      <c r="E31" s="528" t="s">
        <v>21</v>
      </c>
      <c r="F31" s="529"/>
      <c r="G31" s="339"/>
      <c r="H31" s="345"/>
      <c r="I31" s="506"/>
      <c r="J31" s="346"/>
      <c r="K31" s="506"/>
      <c r="L31" s="506"/>
      <c r="M31" s="506"/>
      <c r="N31" s="347"/>
      <c r="O31" s="348"/>
      <c r="P31" s="349"/>
      <c r="Q31" s="1"/>
    </row>
    <row r="32" spans="1:17" ht="28.5" customHeight="1" x14ac:dyDescent="0.25">
      <c r="A32" s="570"/>
      <c r="B32" s="537"/>
      <c r="C32" s="52" t="s">
        <v>7</v>
      </c>
      <c r="D32" s="8">
        <v>3</v>
      </c>
      <c r="E32" s="528" t="s">
        <v>21</v>
      </c>
      <c r="F32" s="529"/>
      <c r="G32" s="339"/>
      <c r="H32" s="345"/>
      <c r="I32" s="506"/>
      <c r="J32" s="346"/>
      <c r="K32" s="506"/>
      <c r="L32" s="506"/>
      <c r="M32" s="506"/>
      <c r="N32" s="347"/>
      <c r="O32" s="348"/>
      <c r="P32" s="349"/>
      <c r="Q32" s="1"/>
    </row>
    <row r="33" spans="1:17" ht="28.5" customHeight="1" x14ac:dyDescent="0.25">
      <c r="A33" s="570"/>
      <c r="B33" s="537"/>
      <c r="C33" s="52" t="s">
        <v>1</v>
      </c>
      <c r="D33" s="8">
        <v>1</v>
      </c>
      <c r="E33" s="528" t="s">
        <v>21</v>
      </c>
      <c r="F33" s="529"/>
      <c r="G33" s="339"/>
      <c r="H33" s="345"/>
      <c r="I33" s="506"/>
      <c r="J33" s="346"/>
      <c r="K33" s="506"/>
      <c r="L33" s="506"/>
      <c r="M33" s="506"/>
      <c r="N33" s="347"/>
      <c r="O33" s="348"/>
      <c r="P33" s="349"/>
      <c r="Q33" s="1"/>
    </row>
    <row r="34" spans="1:17" ht="28.5" customHeight="1" x14ac:dyDescent="0.25">
      <c r="A34" s="570"/>
      <c r="B34" s="537"/>
      <c r="C34" s="52" t="s">
        <v>1</v>
      </c>
      <c r="D34" s="8">
        <v>2</v>
      </c>
      <c r="E34" s="528" t="s">
        <v>21</v>
      </c>
      <c r="F34" s="529"/>
      <c r="G34" s="339"/>
      <c r="H34" s="345"/>
      <c r="I34" s="506"/>
      <c r="J34" s="346"/>
      <c r="K34" s="506"/>
      <c r="L34" s="506"/>
      <c r="M34" s="506"/>
      <c r="N34" s="347"/>
      <c r="O34" s="348"/>
      <c r="P34" s="349"/>
      <c r="Q34" s="1"/>
    </row>
    <row r="35" spans="1:17" ht="28.5" customHeight="1" x14ac:dyDescent="0.25">
      <c r="A35" s="570"/>
      <c r="B35" s="537"/>
      <c r="C35" s="52" t="s">
        <v>1</v>
      </c>
      <c r="D35" s="8">
        <v>3</v>
      </c>
      <c r="E35" s="528" t="s">
        <v>21</v>
      </c>
      <c r="F35" s="529"/>
      <c r="G35" s="339"/>
      <c r="H35" s="345"/>
      <c r="I35" s="506"/>
      <c r="J35" s="346"/>
      <c r="K35" s="506"/>
      <c r="L35" s="506"/>
      <c r="M35" s="506"/>
      <c r="N35" s="347"/>
      <c r="O35" s="348"/>
      <c r="P35" s="349"/>
      <c r="Q35" s="1"/>
    </row>
    <row r="36" spans="1:17" ht="28.5" customHeight="1" x14ac:dyDescent="0.25">
      <c r="A36" s="570"/>
      <c r="B36" s="537"/>
      <c r="C36" s="52" t="s">
        <v>2</v>
      </c>
      <c r="D36" s="8">
        <v>1</v>
      </c>
      <c r="E36" s="528" t="s">
        <v>21</v>
      </c>
      <c r="F36" s="529"/>
      <c r="G36" s="339"/>
      <c r="H36" s="345"/>
      <c r="I36" s="506"/>
      <c r="J36" s="346"/>
      <c r="K36" s="506"/>
      <c r="L36" s="506"/>
      <c r="M36" s="506"/>
      <c r="N36" s="347"/>
      <c r="O36" s="348"/>
      <c r="P36" s="349"/>
      <c r="Q36" s="1"/>
    </row>
    <row r="37" spans="1:17" ht="28.5" customHeight="1" thickBot="1" x14ac:dyDescent="0.3">
      <c r="A37" s="570"/>
      <c r="B37" s="537"/>
      <c r="C37" s="52" t="s">
        <v>2</v>
      </c>
      <c r="D37" s="8">
        <v>2</v>
      </c>
      <c r="E37" s="528" t="s">
        <v>21</v>
      </c>
      <c r="F37" s="529"/>
      <c r="G37" s="339"/>
      <c r="H37" s="345"/>
      <c r="I37" s="506"/>
      <c r="J37" s="346"/>
      <c r="K37" s="506"/>
      <c r="L37" s="506"/>
      <c r="M37" s="506"/>
      <c r="N37" s="347"/>
      <c r="O37" s="348"/>
      <c r="P37" s="349"/>
      <c r="Q37" s="1"/>
    </row>
    <row r="38" spans="1:17" ht="31.5" customHeight="1" x14ac:dyDescent="0.25">
      <c r="A38" s="547" t="s">
        <v>213</v>
      </c>
      <c r="B38" s="568"/>
      <c r="C38" s="466" t="s">
        <v>0</v>
      </c>
      <c r="D38" s="17">
        <v>1</v>
      </c>
      <c r="E38" s="534" t="s">
        <v>20</v>
      </c>
      <c r="F38" s="535"/>
      <c r="G38" s="334"/>
      <c r="H38" s="335"/>
      <c r="I38" s="504"/>
      <c r="J38" s="336"/>
      <c r="K38" s="504"/>
      <c r="L38" s="504"/>
      <c r="M38" s="504"/>
      <c r="N38" s="337"/>
      <c r="O38" s="336"/>
      <c r="P38" s="338"/>
      <c r="Q38" s="1"/>
    </row>
    <row r="39" spans="1:17" ht="31.5" customHeight="1" x14ac:dyDescent="0.25">
      <c r="A39" s="539"/>
      <c r="B39" s="537"/>
      <c r="C39" s="20" t="s">
        <v>0</v>
      </c>
      <c r="D39" s="3">
        <v>2</v>
      </c>
      <c r="E39" s="526" t="s">
        <v>20</v>
      </c>
      <c r="F39" s="527"/>
      <c r="G39" s="339"/>
      <c r="H39" s="340"/>
      <c r="I39" s="505"/>
      <c r="J39" s="341"/>
      <c r="K39" s="505"/>
      <c r="L39" s="505"/>
      <c r="M39" s="505"/>
      <c r="N39" s="342"/>
      <c r="O39" s="343"/>
      <c r="P39" s="344"/>
      <c r="Q39" s="1"/>
    </row>
    <row r="40" spans="1:17" ht="31.5" customHeight="1" x14ac:dyDescent="0.25">
      <c r="A40" s="539"/>
      <c r="B40" s="537"/>
      <c r="C40" s="20" t="s">
        <v>0</v>
      </c>
      <c r="D40" s="3">
        <v>3</v>
      </c>
      <c r="E40" s="526" t="s">
        <v>20</v>
      </c>
      <c r="F40" s="527"/>
      <c r="G40" s="339"/>
      <c r="H40" s="345"/>
      <c r="I40" s="506"/>
      <c r="J40" s="346"/>
      <c r="K40" s="506"/>
      <c r="L40" s="506"/>
      <c r="M40" s="506"/>
      <c r="N40" s="347"/>
      <c r="O40" s="348"/>
      <c r="P40" s="349"/>
      <c r="Q40" s="1"/>
    </row>
    <row r="41" spans="1:17" ht="31.5" customHeight="1" x14ac:dyDescent="0.25">
      <c r="A41" s="539"/>
      <c r="B41" s="537"/>
      <c r="C41" s="20" t="s">
        <v>6</v>
      </c>
      <c r="D41" s="3">
        <v>1</v>
      </c>
      <c r="E41" s="526" t="s">
        <v>20</v>
      </c>
      <c r="F41" s="527"/>
      <c r="G41" s="339"/>
      <c r="H41" s="345"/>
      <c r="I41" s="506"/>
      <c r="J41" s="346"/>
      <c r="K41" s="506"/>
      <c r="L41" s="506"/>
      <c r="M41" s="506"/>
      <c r="N41" s="347"/>
      <c r="O41" s="348"/>
      <c r="P41" s="349"/>
      <c r="Q41" s="1"/>
    </row>
    <row r="42" spans="1:17" ht="31.5" customHeight="1" x14ac:dyDescent="0.25">
      <c r="A42" s="539"/>
      <c r="B42" s="537"/>
      <c r="C42" s="20" t="s">
        <v>6</v>
      </c>
      <c r="D42" s="3">
        <v>2</v>
      </c>
      <c r="E42" s="526" t="s">
        <v>20</v>
      </c>
      <c r="F42" s="527"/>
      <c r="G42" s="339"/>
      <c r="H42" s="345"/>
      <c r="I42" s="506"/>
      <c r="J42" s="346"/>
      <c r="K42" s="506"/>
      <c r="L42" s="506"/>
      <c r="M42" s="506"/>
      <c r="N42" s="347"/>
      <c r="O42" s="348"/>
      <c r="P42" s="349"/>
      <c r="Q42" s="1"/>
    </row>
    <row r="43" spans="1:17" ht="31.5" customHeight="1" x14ac:dyDescent="0.25">
      <c r="A43" s="539"/>
      <c r="B43" s="537"/>
      <c r="C43" s="20" t="s">
        <v>6</v>
      </c>
      <c r="D43" s="3">
        <v>3</v>
      </c>
      <c r="E43" s="526" t="s">
        <v>20</v>
      </c>
      <c r="F43" s="527"/>
      <c r="G43" s="339"/>
      <c r="H43" s="345"/>
      <c r="I43" s="506"/>
      <c r="J43" s="346"/>
      <c r="K43" s="506"/>
      <c r="L43" s="506"/>
      <c r="M43" s="506"/>
      <c r="N43" s="347"/>
      <c r="O43" s="348"/>
      <c r="P43" s="349"/>
      <c r="Q43" s="1"/>
    </row>
    <row r="44" spans="1:17" ht="31.5" customHeight="1" x14ac:dyDescent="0.25">
      <c r="A44" s="539"/>
      <c r="B44" s="537"/>
      <c r="C44" s="20" t="s">
        <v>7</v>
      </c>
      <c r="D44" s="3">
        <v>1</v>
      </c>
      <c r="E44" s="526" t="s">
        <v>21</v>
      </c>
      <c r="F44" s="527"/>
      <c r="G44" s="339"/>
      <c r="H44" s="345"/>
      <c r="I44" s="506"/>
      <c r="J44" s="346"/>
      <c r="K44" s="506"/>
      <c r="L44" s="506"/>
      <c r="M44" s="506"/>
      <c r="N44" s="347"/>
      <c r="O44" s="348"/>
      <c r="P44" s="349"/>
      <c r="Q44" s="1"/>
    </row>
    <row r="45" spans="1:17" ht="31.5" customHeight="1" x14ac:dyDescent="0.25">
      <c r="A45" s="539"/>
      <c r="B45" s="537"/>
      <c r="C45" s="20" t="s">
        <v>7</v>
      </c>
      <c r="D45" s="3">
        <v>2</v>
      </c>
      <c r="E45" s="526" t="s">
        <v>21</v>
      </c>
      <c r="F45" s="527"/>
      <c r="G45" s="339"/>
      <c r="H45" s="345"/>
      <c r="I45" s="506"/>
      <c r="J45" s="346"/>
      <c r="K45" s="506"/>
      <c r="L45" s="506"/>
      <c r="M45" s="506"/>
      <c r="N45" s="347"/>
      <c r="O45" s="348"/>
      <c r="P45" s="349"/>
      <c r="Q45" s="1"/>
    </row>
    <row r="46" spans="1:17" ht="31.5" customHeight="1" x14ac:dyDescent="0.25">
      <c r="A46" s="539"/>
      <c r="B46" s="537"/>
      <c r="C46" s="20" t="s">
        <v>7</v>
      </c>
      <c r="D46" s="3">
        <v>3</v>
      </c>
      <c r="E46" s="526" t="s">
        <v>21</v>
      </c>
      <c r="F46" s="527"/>
      <c r="G46" s="339"/>
      <c r="H46" s="345"/>
      <c r="I46" s="506"/>
      <c r="J46" s="346"/>
      <c r="K46" s="506"/>
      <c r="L46" s="506"/>
      <c r="M46" s="506"/>
      <c r="N46" s="347"/>
      <c r="O46" s="348"/>
      <c r="P46" s="349"/>
      <c r="Q46" s="1"/>
    </row>
    <row r="47" spans="1:17" ht="31.5" customHeight="1" x14ac:dyDescent="0.25">
      <c r="A47" s="539"/>
      <c r="B47" s="537"/>
      <c r="C47" s="20" t="s">
        <v>1</v>
      </c>
      <c r="D47" s="3">
        <v>1</v>
      </c>
      <c r="E47" s="526" t="s">
        <v>21</v>
      </c>
      <c r="F47" s="527"/>
      <c r="G47" s="339"/>
      <c r="H47" s="345"/>
      <c r="I47" s="506"/>
      <c r="J47" s="346"/>
      <c r="K47" s="506"/>
      <c r="L47" s="506"/>
      <c r="M47" s="506"/>
      <c r="N47" s="347"/>
      <c r="O47" s="348"/>
      <c r="P47" s="349"/>
      <c r="Q47" s="1"/>
    </row>
    <row r="48" spans="1:17" ht="31.5" customHeight="1" x14ac:dyDescent="0.25">
      <c r="A48" s="539"/>
      <c r="B48" s="537"/>
      <c r="C48" s="20" t="s">
        <v>1</v>
      </c>
      <c r="D48" s="3">
        <v>2</v>
      </c>
      <c r="E48" s="526" t="s">
        <v>21</v>
      </c>
      <c r="F48" s="527"/>
      <c r="G48" s="339"/>
      <c r="H48" s="345"/>
      <c r="I48" s="506"/>
      <c r="J48" s="346"/>
      <c r="K48" s="506"/>
      <c r="L48" s="506"/>
      <c r="M48" s="506"/>
      <c r="N48" s="347"/>
      <c r="O48" s="348"/>
      <c r="P48" s="349"/>
      <c r="Q48" s="1"/>
    </row>
    <row r="49" spans="1:17" ht="31.5" customHeight="1" x14ac:dyDescent="0.25">
      <c r="A49" s="539"/>
      <c r="B49" s="537"/>
      <c r="C49" s="20" t="s">
        <v>1</v>
      </c>
      <c r="D49" s="3">
        <v>3</v>
      </c>
      <c r="E49" s="526" t="s">
        <v>21</v>
      </c>
      <c r="F49" s="527"/>
      <c r="G49" s="339"/>
      <c r="H49" s="345"/>
      <c r="I49" s="506"/>
      <c r="J49" s="346"/>
      <c r="K49" s="506"/>
      <c r="L49" s="506"/>
      <c r="M49" s="506"/>
      <c r="N49" s="347"/>
      <c r="O49" s="348"/>
      <c r="P49" s="349"/>
      <c r="Q49" s="1"/>
    </row>
    <row r="50" spans="1:17" ht="31.5" customHeight="1" x14ac:dyDescent="0.25">
      <c r="A50" s="539"/>
      <c r="B50" s="537"/>
      <c r="C50" s="20" t="s">
        <v>2</v>
      </c>
      <c r="D50" s="3">
        <v>1</v>
      </c>
      <c r="E50" s="526" t="s">
        <v>21</v>
      </c>
      <c r="F50" s="527"/>
      <c r="G50" s="339"/>
      <c r="H50" s="345"/>
      <c r="I50" s="506"/>
      <c r="J50" s="346"/>
      <c r="K50" s="506"/>
      <c r="L50" s="506"/>
      <c r="M50" s="506"/>
      <c r="N50" s="347"/>
      <c r="O50" s="348"/>
      <c r="P50" s="349"/>
      <c r="Q50" s="1"/>
    </row>
    <row r="51" spans="1:17" ht="31.5" customHeight="1" thickBot="1" x14ac:dyDescent="0.3">
      <c r="A51" s="539"/>
      <c r="B51" s="537"/>
      <c r="C51" s="20" t="s">
        <v>2</v>
      </c>
      <c r="D51" s="3">
        <v>2</v>
      </c>
      <c r="E51" s="526" t="s">
        <v>21</v>
      </c>
      <c r="F51" s="527"/>
      <c r="G51" s="339"/>
      <c r="H51" s="345"/>
      <c r="I51" s="506"/>
      <c r="J51" s="346"/>
      <c r="K51" s="506"/>
      <c r="L51" s="506"/>
      <c r="M51" s="506"/>
      <c r="N51" s="347"/>
      <c r="O51" s="348"/>
      <c r="P51" s="349"/>
      <c r="Q51" s="1"/>
    </row>
    <row r="52" spans="1:17" ht="29.25" customHeight="1" x14ac:dyDescent="0.25">
      <c r="A52" s="569" t="s">
        <v>214</v>
      </c>
      <c r="B52" s="536"/>
      <c r="C52" s="51" t="s">
        <v>0</v>
      </c>
      <c r="D52" s="7">
        <v>1</v>
      </c>
      <c r="E52" s="530" t="s">
        <v>20</v>
      </c>
      <c r="F52" s="531"/>
      <c r="G52" s="334"/>
      <c r="H52" s="335"/>
      <c r="I52" s="504"/>
      <c r="J52" s="336"/>
      <c r="K52" s="504"/>
      <c r="L52" s="504"/>
      <c r="M52" s="504"/>
      <c r="N52" s="337"/>
      <c r="O52" s="336"/>
      <c r="P52" s="338"/>
      <c r="Q52" s="1"/>
    </row>
    <row r="53" spans="1:17" ht="29.25" customHeight="1" x14ac:dyDescent="0.25">
      <c r="A53" s="570"/>
      <c r="B53" s="537"/>
      <c r="C53" s="52" t="s">
        <v>0</v>
      </c>
      <c r="D53" s="8">
        <v>2</v>
      </c>
      <c r="E53" s="528" t="s">
        <v>20</v>
      </c>
      <c r="F53" s="529"/>
      <c r="G53" s="339"/>
      <c r="H53" s="340"/>
      <c r="I53" s="505"/>
      <c r="J53" s="341"/>
      <c r="K53" s="505"/>
      <c r="L53" s="505"/>
      <c r="M53" s="505"/>
      <c r="N53" s="342"/>
      <c r="O53" s="343"/>
      <c r="P53" s="344"/>
      <c r="Q53" s="1"/>
    </row>
    <row r="54" spans="1:17" ht="29.25" customHeight="1" x14ac:dyDescent="0.25">
      <c r="A54" s="570"/>
      <c r="B54" s="537"/>
      <c r="C54" s="52" t="s">
        <v>0</v>
      </c>
      <c r="D54" s="8">
        <v>3</v>
      </c>
      <c r="E54" s="528" t="s">
        <v>20</v>
      </c>
      <c r="F54" s="529"/>
      <c r="G54" s="339"/>
      <c r="H54" s="345"/>
      <c r="I54" s="506"/>
      <c r="J54" s="346"/>
      <c r="K54" s="506"/>
      <c r="L54" s="506"/>
      <c r="M54" s="506"/>
      <c r="N54" s="347"/>
      <c r="O54" s="348"/>
      <c r="P54" s="349"/>
      <c r="Q54" s="1"/>
    </row>
    <row r="55" spans="1:17" ht="29.25" customHeight="1" x14ac:dyDescent="0.25">
      <c r="A55" s="570"/>
      <c r="B55" s="537"/>
      <c r="C55" s="52" t="s">
        <v>6</v>
      </c>
      <c r="D55" s="8">
        <v>1</v>
      </c>
      <c r="E55" s="528" t="s">
        <v>20</v>
      </c>
      <c r="F55" s="529"/>
      <c r="G55" s="339"/>
      <c r="H55" s="345"/>
      <c r="I55" s="506"/>
      <c r="J55" s="346"/>
      <c r="K55" s="506"/>
      <c r="L55" s="506"/>
      <c r="M55" s="506"/>
      <c r="N55" s="347"/>
      <c r="O55" s="348"/>
      <c r="P55" s="349"/>
      <c r="Q55" s="1"/>
    </row>
    <row r="56" spans="1:17" ht="29.25" customHeight="1" x14ac:dyDescent="0.25">
      <c r="A56" s="570"/>
      <c r="B56" s="537"/>
      <c r="C56" s="52" t="s">
        <v>6</v>
      </c>
      <c r="D56" s="8">
        <v>2</v>
      </c>
      <c r="E56" s="528" t="s">
        <v>20</v>
      </c>
      <c r="F56" s="529"/>
      <c r="G56" s="339"/>
      <c r="H56" s="345"/>
      <c r="I56" s="506"/>
      <c r="J56" s="346"/>
      <c r="K56" s="506"/>
      <c r="L56" s="506"/>
      <c r="M56" s="506"/>
      <c r="N56" s="347"/>
      <c r="O56" s="348"/>
      <c r="P56" s="349"/>
      <c r="Q56" s="1"/>
    </row>
    <row r="57" spans="1:17" ht="29.25" customHeight="1" x14ac:dyDescent="0.25">
      <c r="A57" s="570"/>
      <c r="B57" s="537"/>
      <c r="C57" s="52" t="s">
        <v>6</v>
      </c>
      <c r="D57" s="8">
        <v>3</v>
      </c>
      <c r="E57" s="528" t="s">
        <v>20</v>
      </c>
      <c r="F57" s="529"/>
      <c r="G57" s="339"/>
      <c r="H57" s="345"/>
      <c r="I57" s="506"/>
      <c r="J57" s="346"/>
      <c r="K57" s="506"/>
      <c r="L57" s="506"/>
      <c r="M57" s="506"/>
      <c r="N57" s="347"/>
      <c r="O57" s="348"/>
      <c r="P57" s="349"/>
      <c r="Q57" s="1"/>
    </row>
    <row r="58" spans="1:17" ht="29.25" customHeight="1" x14ac:dyDescent="0.25">
      <c r="A58" s="570"/>
      <c r="B58" s="537"/>
      <c r="C58" s="52" t="s">
        <v>7</v>
      </c>
      <c r="D58" s="8">
        <v>1</v>
      </c>
      <c r="E58" s="528" t="s">
        <v>21</v>
      </c>
      <c r="F58" s="529"/>
      <c r="G58" s="339"/>
      <c r="H58" s="345"/>
      <c r="I58" s="506"/>
      <c r="J58" s="346"/>
      <c r="K58" s="506"/>
      <c r="L58" s="506"/>
      <c r="M58" s="506"/>
      <c r="N58" s="347"/>
      <c r="O58" s="348"/>
      <c r="P58" s="349"/>
      <c r="Q58" s="1"/>
    </row>
    <row r="59" spans="1:17" ht="29.25" customHeight="1" x14ac:dyDescent="0.25">
      <c r="A59" s="570"/>
      <c r="B59" s="537"/>
      <c r="C59" s="52" t="s">
        <v>7</v>
      </c>
      <c r="D59" s="8">
        <v>2</v>
      </c>
      <c r="E59" s="528" t="s">
        <v>21</v>
      </c>
      <c r="F59" s="529"/>
      <c r="G59" s="339"/>
      <c r="H59" s="345"/>
      <c r="I59" s="506"/>
      <c r="J59" s="346"/>
      <c r="K59" s="506"/>
      <c r="L59" s="506"/>
      <c r="M59" s="506"/>
      <c r="N59" s="347"/>
      <c r="O59" s="348"/>
      <c r="P59" s="349"/>
      <c r="Q59" s="1"/>
    </row>
    <row r="60" spans="1:17" ht="29.25" customHeight="1" x14ac:dyDescent="0.25">
      <c r="A60" s="570"/>
      <c r="B60" s="537"/>
      <c r="C60" s="52" t="s">
        <v>7</v>
      </c>
      <c r="D60" s="8">
        <v>3</v>
      </c>
      <c r="E60" s="528" t="s">
        <v>21</v>
      </c>
      <c r="F60" s="529"/>
      <c r="G60" s="339"/>
      <c r="H60" s="345"/>
      <c r="I60" s="506"/>
      <c r="J60" s="346"/>
      <c r="K60" s="506"/>
      <c r="L60" s="506"/>
      <c r="M60" s="506"/>
      <c r="N60" s="347"/>
      <c r="O60" s="348"/>
      <c r="P60" s="349"/>
      <c r="Q60" s="1"/>
    </row>
    <row r="61" spans="1:17" ht="29.25" customHeight="1" x14ac:dyDescent="0.25">
      <c r="A61" s="570"/>
      <c r="B61" s="537"/>
      <c r="C61" s="52" t="s">
        <v>1</v>
      </c>
      <c r="D61" s="8">
        <v>1</v>
      </c>
      <c r="E61" s="528" t="s">
        <v>21</v>
      </c>
      <c r="F61" s="529"/>
      <c r="G61" s="339"/>
      <c r="H61" s="345"/>
      <c r="I61" s="506"/>
      <c r="J61" s="346"/>
      <c r="K61" s="506"/>
      <c r="L61" s="506"/>
      <c r="M61" s="506"/>
      <c r="N61" s="347"/>
      <c r="O61" s="348"/>
      <c r="P61" s="349"/>
      <c r="Q61" s="1"/>
    </row>
    <row r="62" spans="1:17" ht="29.25" customHeight="1" x14ac:dyDescent="0.25">
      <c r="A62" s="570"/>
      <c r="B62" s="537"/>
      <c r="C62" s="52" t="s">
        <v>1</v>
      </c>
      <c r="D62" s="8">
        <v>2</v>
      </c>
      <c r="E62" s="528" t="s">
        <v>21</v>
      </c>
      <c r="F62" s="529"/>
      <c r="G62" s="339"/>
      <c r="H62" s="345"/>
      <c r="I62" s="506"/>
      <c r="J62" s="346"/>
      <c r="K62" s="506"/>
      <c r="L62" s="506"/>
      <c r="M62" s="506"/>
      <c r="N62" s="347"/>
      <c r="O62" s="348"/>
      <c r="P62" s="349"/>
      <c r="Q62" s="1"/>
    </row>
    <row r="63" spans="1:17" ht="29.25" customHeight="1" x14ac:dyDescent="0.25">
      <c r="A63" s="570"/>
      <c r="B63" s="537"/>
      <c r="C63" s="52" t="s">
        <v>1</v>
      </c>
      <c r="D63" s="8">
        <v>3</v>
      </c>
      <c r="E63" s="528" t="s">
        <v>21</v>
      </c>
      <c r="F63" s="529"/>
      <c r="G63" s="339"/>
      <c r="H63" s="345"/>
      <c r="I63" s="506"/>
      <c r="J63" s="346"/>
      <c r="K63" s="506"/>
      <c r="L63" s="506"/>
      <c r="M63" s="506"/>
      <c r="N63" s="347"/>
      <c r="O63" s="348"/>
      <c r="P63" s="349"/>
      <c r="Q63" s="1"/>
    </row>
    <row r="64" spans="1:17" ht="29.25" customHeight="1" x14ac:dyDescent="0.25">
      <c r="A64" s="570"/>
      <c r="B64" s="537"/>
      <c r="C64" s="52" t="s">
        <v>2</v>
      </c>
      <c r="D64" s="8">
        <v>1</v>
      </c>
      <c r="E64" s="528" t="s">
        <v>21</v>
      </c>
      <c r="F64" s="529"/>
      <c r="G64" s="339"/>
      <c r="H64" s="345"/>
      <c r="I64" s="506"/>
      <c r="J64" s="346"/>
      <c r="K64" s="506"/>
      <c r="L64" s="506"/>
      <c r="M64" s="506"/>
      <c r="N64" s="347"/>
      <c r="O64" s="348"/>
      <c r="P64" s="349"/>
      <c r="Q64" s="1"/>
    </row>
    <row r="65" spans="1:17" ht="29.25" customHeight="1" thickBot="1" x14ac:dyDescent="0.3">
      <c r="A65" s="570"/>
      <c r="B65" s="537"/>
      <c r="C65" s="52" t="s">
        <v>2</v>
      </c>
      <c r="D65" s="8">
        <v>2</v>
      </c>
      <c r="E65" s="528" t="s">
        <v>21</v>
      </c>
      <c r="F65" s="529"/>
      <c r="G65" s="339"/>
      <c r="H65" s="345"/>
      <c r="I65" s="506"/>
      <c r="J65" s="346"/>
      <c r="K65" s="506"/>
      <c r="L65" s="506"/>
      <c r="M65" s="506"/>
      <c r="N65" s="347"/>
      <c r="O65" s="348"/>
      <c r="P65" s="349"/>
      <c r="Q65" s="1"/>
    </row>
    <row r="66" spans="1:17" ht="24.75" customHeight="1" x14ac:dyDescent="0.25">
      <c r="A66" s="547" t="s">
        <v>215</v>
      </c>
      <c r="B66" s="536"/>
      <c r="C66" s="35" t="s">
        <v>0</v>
      </c>
      <c r="D66" s="2">
        <v>1</v>
      </c>
      <c r="E66" s="524" t="s">
        <v>20</v>
      </c>
      <c r="F66" s="525"/>
      <c r="G66" s="334"/>
      <c r="H66" s="335"/>
      <c r="I66" s="504"/>
      <c r="J66" s="336"/>
      <c r="K66" s="504"/>
      <c r="L66" s="504"/>
      <c r="M66" s="504"/>
      <c r="N66" s="337"/>
      <c r="O66" s="336"/>
      <c r="P66" s="338"/>
      <c r="Q66" s="1"/>
    </row>
    <row r="67" spans="1:17" ht="24.75" customHeight="1" x14ac:dyDescent="0.25">
      <c r="A67" s="539"/>
      <c r="B67" s="537"/>
      <c r="C67" s="20" t="s">
        <v>0</v>
      </c>
      <c r="D67" s="3">
        <v>2</v>
      </c>
      <c r="E67" s="526" t="s">
        <v>20</v>
      </c>
      <c r="F67" s="527"/>
      <c r="G67" s="339"/>
      <c r="H67" s="340"/>
      <c r="I67" s="505"/>
      <c r="J67" s="341"/>
      <c r="K67" s="505"/>
      <c r="L67" s="505"/>
      <c r="M67" s="505"/>
      <c r="N67" s="342"/>
      <c r="O67" s="343"/>
      <c r="P67" s="344"/>
      <c r="Q67" s="1"/>
    </row>
    <row r="68" spans="1:17" ht="24.75" customHeight="1" x14ac:dyDescent="0.25">
      <c r="A68" s="539"/>
      <c r="B68" s="537"/>
      <c r="C68" s="20" t="s">
        <v>0</v>
      </c>
      <c r="D68" s="3">
        <v>3</v>
      </c>
      <c r="E68" s="526" t="s">
        <v>20</v>
      </c>
      <c r="F68" s="527"/>
      <c r="G68" s="339"/>
      <c r="H68" s="345"/>
      <c r="I68" s="506"/>
      <c r="J68" s="346"/>
      <c r="K68" s="506"/>
      <c r="L68" s="506"/>
      <c r="M68" s="506"/>
      <c r="N68" s="347"/>
      <c r="O68" s="348"/>
      <c r="P68" s="349"/>
      <c r="Q68" s="1"/>
    </row>
    <row r="69" spans="1:17" ht="24.75" customHeight="1" x14ac:dyDescent="0.25">
      <c r="A69" s="539"/>
      <c r="B69" s="537"/>
      <c r="C69" s="20" t="s">
        <v>6</v>
      </c>
      <c r="D69" s="3">
        <v>1</v>
      </c>
      <c r="E69" s="526" t="s">
        <v>20</v>
      </c>
      <c r="F69" s="527"/>
      <c r="G69" s="339"/>
      <c r="H69" s="345"/>
      <c r="I69" s="506"/>
      <c r="J69" s="346"/>
      <c r="K69" s="506"/>
      <c r="L69" s="506"/>
      <c r="M69" s="506"/>
      <c r="N69" s="347"/>
      <c r="O69" s="348"/>
      <c r="P69" s="349"/>
      <c r="Q69" s="1"/>
    </row>
    <row r="70" spans="1:17" ht="24.75" customHeight="1" x14ac:dyDescent="0.25">
      <c r="A70" s="539"/>
      <c r="B70" s="537"/>
      <c r="C70" s="20" t="s">
        <v>6</v>
      </c>
      <c r="D70" s="3">
        <v>2</v>
      </c>
      <c r="E70" s="526" t="s">
        <v>20</v>
      </c>
      <c r="F70" s="527"/>
      <c r="G70" s="339"/>
      <c r="H70" s="345"/>
      <c r="I70" s="506"/>
      <c r="J70" s="346"/>
      <c r="K70" s="506"/>
      <c r="L70" s="506"/>
      <c r="M70" s="506"/>
      <c r="N70" s="347"/>
      <c r="O70" s="348"/>
      <c r="P70" s="349"/>
      <c r="Q70" s="1"/>
    </row>
    <row r="71" spans="1:17" ht="24.75" customHeight="1" x14ac:dyDescent="0.25">
      <c r="A71" s="539"/>
      <c r="B71" s="537"/>
      <c r="C71" s="20" t="s">
        <v>6</v>
      </c>
      <c r="D71" s="3">
        <v>3</v>
      </c>
      <c r="E71" s="526" t="s">
        <v>20</v>
      </c>
      <c r="F71" s="527"/>
      <c r="G71" s="339"/>
      <c r="H71" s="345"/>
      <c r="I71" s="506"/>
      <c r="J71" s="346"/>
      <c r="K71" s="506"/>
      <c r="L71" s="506"/>
      <c r="M71" s="506"/>
      <c r="N71" s="347"/>
      <c r="O71" s="348"/>
      <c r="P71" s="349"/>
      <c r="Q71" s="1"/>
    </row>
    <row r="72" spans="1:17" ht="24.75" customHeight="1" x14ac:dyDescent="0.25">
      <c r="A72" s="539"/>
      <c r="B72" s="537"/>
      <c r="C72" s="20" t="s">
        <v>7</v>
      </c>
      <c r="D72" s="3">
        <v>1</v>
      </c>
      <c r="E72" s="526" t="s">
        <v>21</v>
      </c>
      <c r="F72" s="527"/>
      <c r="G72" s="339"/>
      <c r="H72" s="345"/>
      <c r="I72" s="506"/>
      <c r="J72" s="346"/>
      <c r="K72" s="506"/>
      <c r="L72" s="506"/>
      <c r="M72" s="506"/>
      <c r="N72" s="347"/>
      <c r="O72" s="348"/>
      <c r="P72" s="349"/>
      <c r="Q72" s="1"/>
    </row>
    <row r="73" spans="1:17" ht="24.75" customHeight="1" x14ac:dyDescent="0.25">
      <c r="A73" s="539"/>
      <c r="B73" s="537"/>
      <c r="C73" s="20" t="s">
        <v>7</v>
      </c>
      <c r="D73" s="3">
        <v>2</v>
      </c>
      <c r="E73" s="526" t="s">
        <v>21</v>
      </c>
      <c r="F73" s="527"/>
      <c r="G73" s="339"/>
      <c r="H73" s="345"/>
      <c r="I73" s="506"/>
      <c r="J73" s="346"/>
      <c r="K73" s="506"/>
      <c r="L73" s="506"/>
      <c r="M73" s="506"/>
      <c r="N73" s="347"/>
      <c r="O73" s="348"/>
      <c r="P73" s="349"/>
      <c r="Q73" s="1"/>
    </row>
    <row r="74" spans="1:17" ht="24.75" customHeight="1" x14ac:dyDescent="0.25">
      <c r="A74" s="539"/>
      <c r="B74" s="537"/>
      <c r="C74" s="20" t="s">
        <v>7</v>
      </c>
      <c r="D74" s="3">
        <v>3</v>
      </c>
      <c r="E74" s="526" t="s">
        <v>21</v>
      </c>
      <c r="F74" s="527"/>
      <c r="G74" s="339"/>
      <c r="H74" s="345"/>
      <c r="I74" s="506"/>
      <c r="J74" s="346"/>
      <c r="K74" s="506"/>
      <c r="L74" s="506"/>
      <c r="M74" s="506"/>
      <c r="N74" s="347"/>
      <c r="O74" s="348"/>
      <c r="P74" s="349"/>
      <c r="Q74" s="1"/>
    </row>
    <row r="75" spans="1:17" ht="24.75" customHeight="1" x14ac:dyDescent="0.25">
      <c r="A75" s="539"/>
      <c r="B75" s="537"/>
      <c r="C75" s="20" t="s">
        <v>1</v>
      </c>
      <c r="D75" s="3">
        <v>1</v>
      </c>
      <c r="E75" s="526" t="s">
        <v>21</v>
      </c>
      <c r="F75" s="527"/>
      <c r="G75" s="339"/>
      <c r="H75" s="345"/>
      <c r="I75" s="506"/>
      <c r="J75" s="346"/>
      <c r="K75" s="506"/>
      <c r="L75" s="506"/>
      <c r="M75" s="506"/>
      <c r="N75" s="347"/>
      <c r="O75" s="348"/>
      <c r="P75" s="349"/>
      <c r="Q75" s="1"/>
    </row>
    <row r="76" spans="1:17" ht="24.75" customHeight="1" x14ac:dyDescent="0.25">
      <c r="A76" s="539"/>
      <c r="B76" s="537"/>
      <c r="C76" s="20" t="s">
        <v>1</v>
      </c>
      <c r="D76" s="3">
        <v>2</v>
      </c>
      <c r="E76" s="526" t="s">
        <v>21</v>
      </c>
      <c r="F76" s="527"/>
      <c r="G76" s="339"/>
      <c r="H76" s="345"/>
      <c r="I76" s="506"/>
      <c r="J76" s="346"/>
      <c r="K76" s="506"/>
      <c r="L76" s="506"/>
      <c r="M76" s="506"/>
      <c r="N76" s="347"/>
      <c r="O76" s="348"/>
      <c r="P76" s="349"/>
      <c r="Q76" s="1"/>
    </row>
    <row r="77" spans="1:17" ht="24.75" customHeight="1" x14ac:dyDescent="0.25">
      <c r="A77" s="539"/>
      <c r="B77" s="537"/>
      <c r="C77" s="20" t="s">
        <v>1</v>
      </c>
      <c r="D77" s="3">
        <v>3</v>
      </c>
      <c r="E77" s="526" t="s">
        <v>21</v>
      </c>
      <c r="F77" s="527"/>
      <c r="G77" s="339"/>
      <c r="H77" s="345"/>
      <c r="I77" s="506"/>
      <c r="J77" s="346"/>
      <c r="K77" s="506"/>
      <c r="L77" s="506"/>
      <c r="M77" s="506"/>
      <c r="N77" s="347"/>
      <c r="O77" s="348"/>
      <c r="P77" s="349"/>
      <c r="Q77" s="1"/>
    </row>
    <row r="78" spans="1:17" ht="24.75" customHeight="1" x14ac:dyDescent="0.25">
      <c r="A78" s="539"/>
      <c r="B78" s="537"/>
      <c r="C78" s="20" t="s">
        <v>2</v>
      </c>
      <c r="D78" s="3">
        <v>1</v>
      </c>
      <c r="E78" s="526" t="s">
        <v>21</v>
      </c>
      <c r="F78" s="527"/>
      <c r="G78" s="339"/>
      <c r="H78" s="345"/>
      <c r="I78" s="506"/>
      <c r="J78" s="346"/>
      <c r="K78" s="506"/>
      <c r="L78" s="506"/>
      <c r="M78" s="506"/>
      <c r="N78" s="347"/>
      <c r="O78" s="348"/>
      <c r="P78" s="349"/>
      <c r="Q78" s="1"/>
    </row>
    <row r="79" spans="1:17" ht="24.75" customHeight="1" thickBot="1" x14ac:dyDescent="0.3">
      <c r="A79" s="539"/>
      <c r="B79" s="537"/>
      <c r="C79" s="20" t="s">
        <v>2</v>
      </c>
      <c r="D79" s="3">
        <v>2</v>
      </c>
      <c r="E79" s="526" t="s">
        <v>21</v>
      </c>
      <c r="F79" s="527"/>
      <c r="G79" s="339"/>
      <c r="H79" s="345"/>
      <c r="I79" s="506"/>
      <c r="J79" s="346"/>
      <c r="K79" s="506"/>
      <c r="L79" s="506"/>
      <c r="M79" s="506"/>
      <c r="N79" s="347"/>
      <c r="O79" s="348"/>
      <c r="P79" s="349"/>
      <c r="Q79" s="1"/>
    </row>
    <row r="80" spans="1:17" ht="24.75" customHeight="1" x14ac:dyDescent="0.25">
      <c r="A80" s="569" t="s">
        <v>216</v>
      </c>
      <c r="B80" s="536"/>
      <c r="C80" s="51" t="s">
        <v>0</v>
      </c>
      <c r="D80" s="7">
        <v>1</v>
      </c>
      <c r="E80" s="530" t="s">
        <v>20</v>
      </c>
      <c r="F80" s="531"/>
      <c r="G80" s="334"/>
      <c r="H80" s="335"/>
      <c r="I80" s="504"/>
      <c r="J80" s="336"/>
      <c r="K80" s="504"/>
      <c r="L80" s="504"/>
      <c r="M80" s="504"/>
      <c r="N80" s="337"/>
      <c r="O80" s="336"/>
      <c r="P80" s="338"/>
      <c r="Q80" s="1"/>
    </row>
    <row r="81" spans="1:17" ht="24.75" customHeight="1" x14ac:dyDescent="0.25">
      <c r="A81" s="570"/>
      <c r="B81" s="537"/>
      <c r="C81" s="52" t="s">
        <v>0</v>
      </c>
      <c r="D81" s="8">
        <v>2</v>
      </c>
      <c r="E81" s="528" t="s">
        <v>20</v>
      </c>
      <c r="F81" s="529"/>
      <c r="G81" s="339"/>
      <c r="H81" s="340"/>
      <c r="I81" s="505"/>
      <c r="J81" s="341"/>
      <c r="K81" s="505"/>
      <c r="L81" s="505"/>
      <c r="M81" s="505"/>
      <c r="N81" s="342"/>
      <c r="O81" s="343"/>
      <c r="P81" s="344"/>
      <c r="Q81" s="1"/>
    </row>
    <row r="82" spans="1:17" ht="24.75" customHeight="1" x14ac:dyDescent="0.25">
      <c r="A82" s="570"/>
      <c r="B82" s="537"/>
      <c r="C82" s="52" t="s">
        <v>0</v>
      </c>
      <c r="D82" s="8">
        <v>3</v>
      </c>
      <c r="E82" s="528" t="s">
        <v>20</v>
      </c>
      <c r="F82" s="529"/>
      <c r="G82" s="339"/>
      <c r="H82" s="345"/>
      <c r="I82" s="506"/>
      <c r="J82" s="346"/>
      <c r="K82" s="506"/>
      <c r="L82" s="506"/>
      <c r="M82" s="506"/>
      <c r="N82" s="347"/>
      <c r="O82" s="348"/>
      <c r="P82" s="349"/>
      <c r="Q82" s="1"/>
    </row>
    <row r="83" spans="1:17" ht="24.75" customHeight="1" x14ac:dyDescent="0.25">
      <c r="A83" s="570"/>
      <c r="B83" s="537"/>
      <c r="C83" s="52" t="s">
        <v>6</v>
      </c>
      <c r="D83" s="8">
        <v>1</v>
      </c>
      <c r="E83" s="528" t="s">
        <v>20</v>
      </c>
      <c r="F83" s="529"/>
      <c r="G83" s="339"/>
      <c r="H83" s="345"/>
      <c r="I83" s="506"/>
      <c r="J83" s="346"/>
      <c r="K83" s="506"/>
      <c r="L83" s="506"/>
      <c r="M83" s="506"/>
      <c r="N83" s="347"/>
      <c r="O83" s="348"/>
      <c r="P83" s="349"/>
      <c r="Q83" s="1"/>
    </row>
    <row r="84" spans="1:17" ht="24.75" customHeight="1" x14ac:dyDescent="0.25">
      <c r="A84" s="570"/>
      <c r="B84" s="537"/>
      <c r="C84" s="52" t="s">
        <v>6</v>
      </c>
      <c r="D84" s="8">
        <v>2</v>
      </c>
      <c r="E84" s="528" t="s">
        <v>20</v>
      </c>
      <c r="F84" s="529"/>
      <c r="G84" s="339"/>
      <c r="H84" s="345"/>
      <c r="I84" s="506"/>
      <c r="J84" s="346"/>
      <c r="K84" s="506"/>
      <c r="L84" s="506"/>
      <c r="M84" s="506"/>
      <c r="N84" s="347"/>
      <c r="O84" s="348"/>
      <c r="P84" s="349"/>
      <c r="Q84" s="1"/>
    </row>
    <row r="85" spans="1:17" ht="24.75" customHeight="1" x14ac:dyDescent="0.25">
      <c r="A85" s="570"/>
      <c r="B85" s="537"/>
      <c r="C85" s="52" t="s">
        <v>6</v>
      </c>
      <c r="D85" s="8">
        <v>3</v>
      </c>
      <c r="E85" s="528" t="s">
        <v>20</v>
      </c>
      <c r="F85" s="529"/>
      <c r="G85" s="339"/>
      <c r="H85" s="345"/>
      <c r="I85" s="506"/>
      <c r="J85" s="346"/>
      <c r="K85" s="506"/>
      <c r="L85" s="506"/>
      <c r="M85" s="506"/>
      <c r="N85" s="347"/>
      <c r="O85" s="348"/>
      <c r="P85" s="349"/>
      <c r="Q85" s="1"/>
    </row>
    <row r="86" spans="1:17" ht="24.75" customHeight="1" x14ac:dyDescent="0.25">
      <c r="A86" s="570"/>
      <c r="B86" s="537"/>
      <c r="C86" s="52" t="s">
        <v>7</v>
      </c>
      <c r="D86" s="8">
        <v>1</v>
      </c>
      <c r="E86" s="528" t="s">
        <v>21</v>
      </c>
      <c r="F86" s="529"/>
      <c r="G86" s="339"/>
      <c r="H86" s="345"/>
      <c r="I86" s="506"/>
      <c r="J86" s="346"/>
      <c r="K86" s="506"/>
      <c r="L86" s="506"/>
      <c r="M86" s="506"/>
      <c r="N86" s="347"/>
      <c r="O86" s="348"/>
      <c r="P86" s="349"/>
      <c r="Q86" s="1"/>
    </row>
    <row r="87" spans="1:17" ht="24.75" customHeight="1" x14ac:dyDescent="0.25">
      <c r="A87" s="570"/>
      <c r="B87" s="537"/>
      <c r="C87" s="52" t="s">
        <v>7</v>
      </c>
      <c r="D87" s="8">
        <v>2</v>
      </c>
      <c r="E87" s="528" t="s">
        <v>21</v>
      </c>
      <c r="F87" s="529"/>
      <c r="G87" s="339"/>
      <c r="H87" s="345"/>
      <c r="I87" s="506"/>
      <c r="J87" s="346"/>
      <c r="K87" s="506"/>
      <c r="L87" s="506"/>
      <c r="M87" s="506"/>
      <c r="N87" s="347"/>
      <c r="O87" s="348"/>
      <c r="P87" s="349"/>
      <c r="Q87" s="1"/>
    </row>
    <row r="88" spans="1:17" ht="24.75" customHeight="1" x14ac:dyDescent="0.25">
      <c r="A88" s="570"/>
      <c r="B88" s="537"/>
      <c r="C88" s="52" t="s">
        <v>7</v>
      </c>
      <c r="D88" s="8">
        <v>3</v>
      </c>
      <c r="E88" s="528" t="s">
        <v>21</v>
      </c>
      <c r="F88" s="529"/>
      <c r="G88" s="339"/>
      <c r="H88" s="345"/>
      <c r="I88" s="506"/>
      <c r="J88" s="346"/>
      <c r="K88" s="506"/>
      <c r="L88" s="506"/>
      <c r="M88" s="506"/>
      <c r="N88" s="347"/>
      <c r="O88" s="348"/>
      <c r="P88" s="349"/>
      <c r="Q88" s="1"/>
    </row>
    <row r="89" spans="1:17" ht="24.75" customHeight="1" x14ac:dyDescent="0.25">
      <c r="A89" s="570"/>
      <c r="B89" s="537"/>
      <c r="C89" s="52" t="s">
        <v>1</v>
      </c>
      <c r="D89" s="8">
        <v>1</v>
      </c>
      <c r="E89" s="528" t="s">
        <v>21</v>
      </c>
      <c r="F89" s="529"/>
      <c r="G89" s="339"/>
      <c r="H89" s="345"/>
      <c r="I89" s="506"/>
      <c r="J89" s="346"/>
      <c r="K89" s="506"/>
      <c r="L89" s="506"/>
      <c r="M89" s="506"/>
      <c r="N89" s="347"/>
      <c r="O89" s="348"/>
      <c r="P89" s="349"/>
      <c r="Q89" s="1"/>
    </row>
    <row r="90" spans="1:17" ht="24.75" customHeight="1" x14ac:dyDescent="0.25">
      <c r="A90" s="570"/>
      <c r="B90" s="537"/>
      <c r="C90" s="52" t="s">
        <v>1</v>
      </c>
      <c r="D90" s="8">
        <v>2</v>
      </c>
      <c r="E90" s="528" t="s">
        <v>21</v>
      </c>
      <c r="F90" s="529"/>
      <c r="G90" s="339"/>
      <c r="H90" s="345"/>
      <c r="I90" s="506"/>
      <c r="J90" s="346"/>
      <c r="K90" s="506"/>
      <c r="L90" s="506"/>
      <c r="M90" s="506"/>
      <c r="N90" s="347"/>
      <c r="O90" s="348"/>
      <c r="P90" s="349"/>
      <c r="Q90" s="1"/>
    </row>
    <row r="91" spans="1:17" ht="24.75" customHeight="1" x14ac:dyDescent="0.25">
      <c r="A91" s="570"/>
      <c r="B91" s="537"/>
      <c r="C91" s="52" t="s">
        <v>1</v>
      </c>
      <c r="D91" s="8">
        <v>3</v>
      </c>
      <c r="E91" s="528" t="s">
        <v>21</v>
      </c>
      <c r="F91" s="529"/>
      <c r="G91" s="339"/>
      <c r="H91" s="345"/>
      <c r="I91" s="506"/>
      <c r="J91" s="346"/>
      <c r="K91" s="506"/>
      <c r="L91" s="506"/>
      <c r="M91" s="506"/>
      <c r="N91" s="347"/>
      <c r="O91" s="348"/>
      <c r="P91" s="349"/>
      <c r="Q91" s="1"/>
    </row>
    <row r="92" spans="1:17" ht="24.75" customHeight="1" x14ac:dyDescent="0.25">
      <c r="A92" s="570"/>
      <c r="B92" s="537"/>
      <c r="C92" s="52" t="s">
        <v>2</v>
      </c>
      <c r="D92" s="8">
        <v>1</v>
      </c>
      <c r="E92" s="528" t="s">
        <v>21</v>
      </c>
      <c r="F92" s="529"/>
      <c r="G92" s="339"/>
      <c r="H92" s="345"/>
      <c r="I92" s="506"/>
      <c r="J92" s="346"/>
      <c r="K92" s="506"/>
      <c r="L92" s="506"/>
      <c r="M92" s="506"/>
      <c r="N92" s="347"/>
      <c r="O92" s="348"/>
      <c r="P92" s="349"/>
      <c r="Q92" s="1"/>
    </row>
    <row r="93" spans="1:17" ht="24.75" customHeight="1" thickBot="1" x14ac:dyDescent="0.3">
      <c r="A93" s="570"/>
      <c r="B93" s="537"/>
      <c r="C93" s="52" t="s">
        <v>2</v>
      </c>
      <c r="D93" s="8">
        <v>2</v>
      </c>
      <c r="E93" s="528" t="s">
        <v>21</v>
      </c>
      <c r="F93" s="529"/>
      <c r="G93" s="339"/>
      <c r="H93" s="345"/>
      <c r="I93" s="506"/>
      <c r="J93" s="346"/>
      <c r="K93" s="506"/>
      <c r="L93" s="506"/>
      <c r="M93" s="506"/>
      <c r="N93" s="347"/>
      <c r="O93" s="348"/>
      <c r="P93" s="349"/>
      <c r="Q93" s="1"/>
    </row>
    <row r="94" spans="1:17" ht="30.75" customHeight="1" x14ac:dyDescent="0.25">
      <c r="A94" s="547" t="s">
        <v>217</v>
      </c>
      <c r="B94" s="536"/>
      <c r="C94" s="35" t="s">
        <v>0</v>
      </c>
      <c r="D94" s="2">
        <v>1</v>
      </c>
      <c r="E94" s="524" t="s">
        <v>20</v>
      </c>
      <c r="F94" s="525"/>
      <c r="G94" s="334"/>
      <c r="H94" s="335"/>
      <c r="I94" s="504"/>
      <c r="J94" s="336"/>
      <c r="K94" s="504"/>
      <c r="L94" s="504"/>
      <c r="M94" s="504"/>
      <c r="N94" s="337"/>
      <c r="O94" s="336"/>
      <c r="P94" s="338"/>
      <c r="Q94" s="1"/>
    </row>
    <row r="95" spans="1:17" ht="30.75" customHeight="1" x14ac:dyDescent="0.25">
      <c r="A95" s="539"/>
      <c r="B95" s="537"/>
      <c r="C95" s="20" t="s">
        <v>0</v>
      </c>
      <c r="D95" s="3">
        <v>2</v>
      </c>
      <c r="E95" s="526" t="s">
        <v>20</v>
      </c>
      <c r="F95" s="527"/>
      <c r="G95" s="339"/>
      <c r="H95" s="340"/>
      <c r="I95" s="505"/>
      <c r="J95" s="341"/>
      <c r="K95" s="505"/>
      <c r="L95" s="505"/>
      <c r="M95" s="505"/>
      <c r="N95" s="342"/>
      <c r="O95" s="343"/>
      <c r="P95" s="344"/>
      <c r="Q95" s="1"/>
    </row>
    <row r="96" spans="1:17" ht="30.75" customHeight="1" x14ac:dyDescent="0.25">
      <c r="A96" s="539"/>
      <c r="B96" s="537"/>
      <c r="C96" s="20" t="s">
        <v>0</v>
      </c>
      <c r="D96" s="3">
        <v>3</v>
      </c>
      <c r="E96" s="526" t="s">
        <v>20</v>
      </c>
      <c r="F96" s="527"/>
      <c r="G96" s="339"/>
      <c r="H96" s="345"/>
      <c r="I96" s="506"/>
      <c r="J96" s="346"/>
      <c r="K96" s="506"/>
      <c r="L96" s="506"/>
      <c r="M96" s="506"/>
      <c r="N96" s="347"/>
      <c r="O96" s="348"/>
      <c r="P96" s="349"/>
      <c r="Q96" s="1"/>
    </row>
    <row r="97" spans="1:20" ht="30.75" customHeight="1" x14ac:dyDescent="0.25">
      <c r="A97" s="539"/>
      <c r="B97" s="537"/>
      <c r="C97" s="20" t="s">
        <v>6</v>
      </c>
      <c r="D97" s="3">
        <v>1</v>
      </c>
      <c r="E97" s="526" t="s">
        <v>20</v>
      </c>
      <c r="F97" s="527"/>
      <c r="G97" s="339"/>
      <c r="H97" s="345"/>
      <c r="I97" s="506"/>
      <c r="J97" s="346"/>
      <c r="K97" s="506"/>
      <c r="L97" s="506"/>
      <c r="M97" s="506"/>
      <c r="N97" s="347"/>
      <c r="O97" s="348"/>
      <c r="P97" s="349"/>
      <c r="Q97" s="1"/>
    </row>
    <row r="98" spans="1:20" ht="30.75" customHeight="1" x14ac:dyDescent="0.25">
      <c r="A98" s="539"/>
      <c r="B98" s="537"/>
      <c r="C98" s="20" t="s">
        <v>6</v>
      </c>
      <c r="D98" s="3">
        <v>2</v>
      </c>
      <c r="E98" s="526" t="s">
        <v>20</v>
      </c>
      <c r="F98" s="527"/>
      <c r="G98" s="339"/>
      <c r="H98" s="345"/>
      <c r="I98" s="506"/>
      <c r="J98" s="346"/>
      <c r="K98" s="506"/>
      <c r="L98" s="506"/>
      <c r="M98" s="506"/>
      <c r="N98" s="347"/>
      <c r="O98" s="348"/>
      <c r="P98" s="349"/>
      <c r="Q98" s="1"/>
    </row>
    <row r="99" spans="1:20" ht="30.75" customHeight="1" x14ac:dyDescent="0.25">
      <c r="A99" s="539"/>
      <c r="B99" s="537"/>
      <c r="C99" s="20" t="s">
        <v>6</v>
      </c>
      <c r="D99" s="3">
        <v>3</v>
      </c>
      <c r="E99" s="526" t="s">
        <v>20</v>
      </c>
      <c r="F99" s="527"/>
      <c r="G99" s="339"/>
      <c r="H99" s="345"/>
      <c r="I99" s="506"/>
      <c r="J99" s="346"/>
      <c r="K99" s="506"/>
      <c r="L99" s="506"/>
      <c r="M99" s="506"/>
      <c r="N99" s="347"/>
      <c r="O99" s="348"/>
      <c r="P99" s="349"/>
      <c r="Q99" s="1"/>
    </row>
    <row r="100" spans="1:20" ht="30.75" customHeight="1" x14ac:dyDescent="0.25">
      <c r="A100" s="539"/>
      <c r="B100" s="537"/>
      <c r="C100" s="20" t="s">
        <v>7</v>
      </c>
      <c r="D100" s="3">
        <v>1</v>
      </c>
      <c r="E100" s="526" t="s">
        <v>21</v>
      </c>
      <c r="F100" s="527"/>
      <c r="G100" s="339"/>
      <c r="H100" s="345"/>
      <c r="I100" s="506"/>
      <c r="J100" s="346"/>
      <c r="K100" s="506"/>
      <c r="L100" s="506"/>
      <c r="M100" s="506"/>
      <c r="N100" s="347"/>
      <c r="O100" s="348"/>
      <c r="P100" s="349"/>
      <c r="Q100" s="1"/>
    </row>
    <row r="101" spans="1:20" ht="30.75" customHeight="1" x14ac:dyDescent="0.25">
      <c r="A101" s="539"/>
      <c r="B101" s="537"/>
      <c r="C101" s="20" t="s">
        <v>7</v>
      </c>
      <c r="D101" s="3">
        <v>2</v>
      </c>
      <c r="E101" s="526" t="s">
        <v>21</v>
      </c>
      <c r="F101" s="527"/>
      <c r="G101" s="339"/>
      <c r="H101" s="345"/>
      <c r="I101" s="506"/>
      <c r="J101" s="346"/>
      <c r="K101" s="506"/>
      <c r="L101" s="506"/>
      <c r="M101" s="506"/>
      <c r="N101" s="347"/>
      <c r="O101" s="348"/>
      <c r="P101" s="349"/>
      <c r="Q101" s="1"/>
    </row>
    <row r="102" spans="1:20" ht="30.75" customHeight="1" x14ac:dyDescent="0.25">
      <c r="A102" s="539"/>
      <c r="B102" s="537"/>
      <c r="C102" s="20" t="s">
        <v>7</v>
      </c>
      <c r="D102" s="3">
        <v>3</v>
      </c>
      <c r="E102" s="526" t="s">
        <v>21</v>
      </c>
      <c r="F102" s="527"/>
      <c r="G102" s="339"/>
      <c r="H102" s="345"/>
      <c r="I102" s="506"/>
      <c r="J102" s="346"/>
      <c r="K102" s="506"/>
      <c r="L102" s="506"/>
      <c r="M102" s="506"/>
      <c r="N102" s="347"/>
      <c r="O102" s="348"/>
      <c r="P102" s="349"/>
      <c r="Q102" s="1"/>
    </row>
    <row r="103" spans="1:20" ht="30.75" customHeight="1" x14ac:dyDescent="0.25">
      <c r="A103" s="539"/>
      <c r="B103" s="537"/>
      <c r="C103" s="20" t="s">
        <v>1</v>
      </c>
      <c r="D103" s="3">
        <v>1</v>
      </c>
      <c r="E103" s="526" t="s">
        <v>21</v>
      </c>
      <c r="F103" s="527"/>
      <c r="G103" s="339"/>
      <c r="H103" s="345"/>
      <c r="I103" s="506"/>
      <c r="J103" s="346"/>
      <c r="K103" s="506"/>
      <c r="L103" s="506"/>
      <c r="M103" s="506"/>
      <c r="N103" s="347"/>
      <c r="O103" s="348"/>
      <c r="P103" s="349"/>
      <c r="Q103" s="1"/>
    </row>
    <row r="104" spans="1:20" ht="30.75" customHeight="1" x14ac:dyDescent="0.25">
      <c r="A104" s="539"/>
      <c r="B104" s="537"/>
      <c r="C104" s="20" t="s">
        <v>1</v>
      </c>
      <c r="D104" s="3">
        <v>2</v>
      </c>
      <c r="E104" s="526" t="s">
        <v>21</v>
      </c>
      <c r="F104" s="527"/>
      <c r="G104" s="339"/>
      <c r="H104" s="345"/>
      <c r="I104" s="506"/>
      <c r="J104" s="346"/>
      <c r="K104" s="506"/>
      <c r="L104" s="506"/>
      <c r="M104" s="506"/>
      <c r="N104" s="347"/>
      <c r="O104" s="348"/>
      <c r="P104" s="349"/>
      <c r="Q104" s="1"/>
    </row>
    <row r="105" spans="1:20" ht="30.75" customHeight="1" x14ac:dyDescent="0.25">
      <c r="A105" s="539"/>
      <c r="B105" s="537"/>
      <c r="C105" s="20" t="s">
        <v>1</v>
      </c>
      <c r="D105" s="3">
        <v>3</v>
      </c>
      <c r="E105" s="526" t="s">
        <v>21</v>
      </c>
      <c r="F105" s="527"/>
      <c r="G105" s="339"/>
      <c r="H105" s="345"/>
      <c r="I105" s="506"/>
      <c r="J105" s="346"/>
      <c r="K105" s="506"/>
      <c r="L105" s="506"/>
      <c r="M105" s="506"/>
      <c r="N105" s="347"/>
      <c r="O105" s="348"/>
      <c r="P105" s="349"/>
      <c r="Q105" s="1"/>
    </row>
    <row r="106" spans="1:20" ht="30.75" customHeight="1" x14ac:dyDescent="0.25">
      <c r="A106" s="539"/>
      <c r="B106" s="537"/>
      <c r="C106" s="20" t="s">
        <v>2</v>
      </c>
      <c r="D106" s="3">
        <v>1</v>
      </c>
      <c r="E106" s="526" t="s">
        <v>21</v>
      </c>
      <c r="F106" s="527"/>
      <c r="G106" s="339"/>
      <c r="H106" s="345"/>
      <c r="I106" s="506"/>
      <c r="J106" s="346"/>
      <c r="K106" s="506"/>
      <c r="L106" s="506"/>
      <c r="M106" s="506"/>
      <c r="N106" s="347"/>
      <c r="O106" s="348"/>
      <c r="P106" s="349"/>
      <c r="Q106" s="1"/>
    </row>
    <row r="107" spans="1:20" ht="30.75" customHeight="1" thickBot="1" x14ac:dyDescent="0.3">
      <c r="A107" s="539"/>
      <c r="B107" s="537"/>
      <c r="C107" s="138" t="s">
        <v>2</v>
      </c>
      <c r="D107" s="4">
        <v>2</v>
      </c>
      <c r="E107" s="552" t="s">
        <v>21</v>
      </c>
      <c r="F107" s="553"/>
      <c r="G107" s="339"/>
      <c r="H107" s="345"/>
      <c r="I107" s="506"/>
      <c r="J107" s="346"/>
      <c r="K107" s="506"/>
      <c r="L107" s="506"/>
      <c r="M107" s="506"/>
      <c r="N107" s="486"/>
      <c r="O107" s="487"/>
      <c r="P107" s="488"/>
      <c r="Q107" s="1"/>
    </row>
    <row r="108" spans="1:20" x14ac:dyDescent="0.25">
      <c r="A108" s="32"/>
      <c r="B108" s="10"/>
      <c r="C108" s="10"/>
      <c r="D108" s="32"/>
      <c r="E108" s="32"/>
      <c r="F108" s="32"/>
      <c r="G108" s="32"/>
      <c r="H108" s="58"/>
      <c r="I108" s="58"/>
      <c r="J108" s="58"/>
      <c r="K108" s="32"/>
      <c r="L108" s="32"/>
      <c r="M108" s="32"/>
      <c r="N108" s="32"/>
      <c r="O108" s="32"/>
      <c r="P108" s="33"/>
      <c r="Q108" s="33"/>
      <c r="R108" s="32"/>
      <c r="S108" s="32"/>
      <c r="T108" s="32"/>
    </row>
    <row r="109" spans="1:20" x14ac:dyDescent="0.25">
      <c r="B109" s="5"/>
      <c r="C109" s="5"/>
    </row>
    <row r="110" spans="1:20" ht="15.75" thickBot="1" x14ac:dyDescent="0.3">
      <c r="B110" s="5"/>
      <c r="C110" s="5"/>
    </row>
    <row r="111" spans="1:20" ht="24" thickBot="1" x14ac:dyDescent="0.4">
      <c r="A111" s="571" t="s">
        <v>39</v>
      </c>
      <c r="B111" s="572"/>
      <c r="C111" s="572"/>
      <c r="D111" s="572"/>
      <c r="E111" s="572"/>
      <c r="F111" s="572"/>
      <c r="G111" s="572"/>
      <c r="H111" s="572"/>
      <c r="I111" s="573"/>
      <c r="J111" s="30"/>
    </row>
    <row r="112" spans="1:20" ht="46.5" customHeight="1" x14ac:dyDescent="0.25">
      <c r="A112" s="168" t="s">
        <v>41</v>
      </c>
      <c r="B112" s="169" t="s">
        <v>42</v>
      </c>
      <c r="C112" s="169"/>
      <c r="D112" s="169" t="s">
        <v>187</v>
      </c>
      <c r="E112" s="169" t="s">
        <v>3</v>
      </c>
      <c r="F112" s="169" t="s">
        <v>19</v>
      </c>
      <c r="G112" s="169" t="s">
        <v>24</v>
      </c>
      <c r="H112" s="170" t="s">
        <v>43</v>
      </c>
      <c r="I112" s="171" t="s">
        <v>44</v>
      </c>
      <c r="J112" s="78"/>
    </row>
    <row r="113" spans="1:17" ht="15" customHeight="1" x14ac:dyDescent="0.25">
      <c r="A113" s="45" t="s">
        <v>26</v>
      </c>
      <c r="B113" s="74" t="s">
        <v>40</v>
      </c>
      <c r="C113" s="74"/>
      <c r="D113" s="3" t="s">
        <v>0</v>
      </c>
      <c r="E113" s="3">
        <v>1</v>
      </c>
      <c r="F113" s="3" t="s">
        <v>20</v>
      </c>
      <c r="G113" s="101">
        <v>2</v>
      </c>
      <c r="H113" s="269" t="e">
        <f>AVERAGE(G10,G24,G38,G52,G66,G80,G94)</f>
        <v>#DIV/0!</v>
      </c>
      <c r="I113" s="270" t="e">
        <f>H113*G113</f>
        <v>#DIV/0!</v>
      </c>
      <c r="J113" s="79"/>
      <c r="K113" s="70"/>
      <c r="L113" s="70"/>
    </row>
    <row r="114" spans="1:17" x14ac:dyDescent="0.25">
      <c r="A114" s="45"/>
      <c r="B114" s="74"/>
      <c r="C114" s="74"/>
      <c r="D114" s="3" t="s">
        <v>0</v>
      </c>
      <c r="E114" s="3">
        <v>2</v>
      </c>
      <c r="F114" s="3" t="s">
        <v>20</v>
      </c>
      <c r="G114" s="101">
        <v>76</v>
      </c>
      <c r="H114" s="269" t="e">
        <f t="shared" ref="H114:H126" si="0">AVERAGE(G11,G25,G39,G53,G67,G81,G95)</f>
        <v>#DIV/0!</v>
      </c>
      <c r="I114" s="270" t="e">
        <f t="shared" ref="I114:I127" si="1">H114*G114</f>
        <v>#DIV/0!</v>
      </c>
      <c r="J114" s="79"/>
      <c r="K114" s="70"/>
      <c r="L114" s="70"/>
    </row>
    <row r="115" spans="1:17" x14ac:dyDescent="0.25">
      <c r="A115" s="45"/>
      <c r="B115" s="74"/>
      <c r="C115" s="74"/>
      <c r="D115" s="3" t="s">
        <v>0</v>
      </c>
      <c r="E115" s="3">
        <v>3</v>
      </c>
      <c r="F115" s="3" t="s">
        <v>20</v>
      </c>
      <c r="G115" s="101">
        <v>2</v>
      </c>
      <c r="H115" s="269" t="e">
        <f t="shared" si="0"/>
        <v>#DIV/0!</v>
      </c>
      <c r="I115" s="270" t="e">
        <f t="shared" si="1"/>
        <v>#DIV/0!</v>
      </c>
      <c r="J115" s="79"/>
      <c r="K115" s="70"/>
      <c r="L115" s="70"/>
    </row>
    <row r="116" spans="1:17" x14ac:dyDescent="0.25">
      <c r="A116" s="45"/>
      <c r="B116" s="74"/>
      <c r="C116" s="74"/>
      <c r="D116" s="3" t="s">
        <v>6</v>
      </c>
      <c r="E116" s="3">
        <v>1</v>
      </c>
      <c r="F116" s="3" t="s">
        <v>20</v>
      </c>
      <c r="G116" s="101">
        <v>1</v>
      </c>
      <c r="H116" s="269" t="e">
        <f t="shared" si="0"/>
        <v>#DIV/0!</v>
      </c>
      <c r="I116" s="270" t="e">
        <f t="shared" si="1"/>
        <v>#DIV/0!</v>
      </c>
      <c r="J116" s="79"/>
      <c r="K116" s="70"/>
      <c r="L116" s="70"/>
    </row>
    <row r="117" spans="1:17" x14ac:dyDescent="0.25">
      <c r="A117" s="45"/>
      <c r="B117" s="74"/>
      <c r="C117" s="74"/>
      <c r="D117" s="3" t="s">
        <v>6</v>
      </c>
      <c r="E117" s="3">
        <v>2</v>
      </c>
      <c r="F117" s="3" t="s">
        <v>20</v>
      </c>
      <c r="G117" s="101">
        <v>4</v>
      </c>
      <c r="H117" s="269" t="e">
        <f t="shared" si="0"/>
        <v>#DIV/0!</v>
      </c>
      <c r="I117" s="270" t="e">
        <f t="shared" si="1"/>
        <v>#DIV/0!</v>
      </c>
      <c r="J117" s="79"/>
      <c r="K117" s="70"/>
      <c r="L117" s="70"/>
    </row>
    <row r="118" spans="1:17" x14ac:dyDescent="0.25">
      <c r="A118" s="45"/>
      <c r="B118" s="74"/>
      <c r="C118" s="74"/>
      <c r="D118" s="3" t="s">
        <v>6</v>
      </c>
      <c r="E118" s="3">
        <v>3</v>
      </c>
      <c r="F118" s="3" t="s">
        <v>20</v>
      </c>
      <c r="G118" s="101">
        <v>1</v>
      </c>
      <c r="H118" s="269" t="e">
        <f t="shared" si="0"/>
        <v>#DIV/0!</v>
      </c>
      <c r="I118" s="270" t="e">
        <f t="shared" si="1"/>
        <v>#DIV/0!</v>
      </c>
      <c r="J118" s="79"/>
      <c r="K118" s="70"/>
      <c r="L118" s="70"/>
    </row>
    <row r="119" spans="1:17" x14ac:dyDescent="0.25">
      <c r="A119" s="45"/>
      <c r="B119" s="74"/>
      <c r="C119" s="74"/>
      <c r="D119" s="3" t="s">
        <v>7</v>
      </c>
      <c r="E119" s="3">
        <v>1</v>
      </c>
      <c r="F119" s="3" t="s">
        <v>21</v>
      </c>
      <c r="G119" s="101">
        <v>1</v>
      </c>
      <c r="H119" s="269" t="e">
        <f t="shared" si="0"/>
        <v>#DIV/0!</v>
      </c>
      <c r="I119" s="270" t="e">
        <f t="shared" si="1"/>
        <v>#DIV/0!</v>
      </c>
      <c r="J119" s="79"/>
      <c r="K119" s="70"/>
      <c r="P119" s="1"/>
      <c r="Q119" s="1"/>
    </row>
    <row r="120" spans="1:17" x14ac:dyDescent="0.25">
      <c r="A120" s="45"/>
      <c r="B120" s="74"/>
      <c r="C120" s="74"/>
      <c r="D120" s="3" t="s">
        <v>7</v>
      </c>
      <c r="E120" s="3">
        <v>2</v>
      </c>
      <c r="F120" s="3" t="s">
        <v>21</v>
      </c>
      <c r="G120" s="101">
        <v>1</v>
      </c>
      <c r="H120" s="269" t="e">
        <f t="shared" si="0"/>
        <v>#DIV/0!</v>
      </c>
      <c r="I120" s="270" t="e">
        <f t="shared" si="1"/>
        <v>#DIV/0!</v>
      </c>
      <c r="J120" s="79"/>
      <c r="K120" s="70"/>
      <c r="P120" s="1"/>
      <c r="Q120" s="1"/>
    </row>
    <row r="121" spans="1:17" x14ac:dyDescent="0.25">
      <c r="A121" s="45"/>
      <c r="B121" s="74"/>
      <c r="C121" s="74"/>
      <c r="D121" s="3" t="s">
        <v>7</v>
      </c>
      <c r="E121" s="3">
        <v>3</v>
      </c>
      <c r="F121" s="3" t="s">
        <v>21</v>
      </c>
      <c r="G121" s="101">
        <v>1</v>
      </c>
      <c r="H121" s="269" t="e">
        <f t="shared" si="0"/>
        <v>#DIV/0!</v>
      </c>
      <c r="I121" s="270" t="e">
        <f t="shared" si="1"/>
        <v>#DIV/0!</v>
      </c>
      <c r="J121" s="79"/>
      <c r="K121" s="70"/>
      <c r="P121" s="1"/>
      <c r="Q121" s="1"/>
    </row>
    <row r="122" spans="1:17" x14ac:dyDescent="0.25">
      <c r="A122" s="45"/>
      <c r="B122" s="74"/>
      <c r="C122" s="74"/>
      <c r="D122" s="3" t="s">
        <v>1</v>
      </c>
      <c r="E122" s="3">
        <v>1</v>
      </c>
      <c r="F122" s="3" t="s">
        <v>21</v>
      </c>
      <c r="G122" s="101">
        <v>1</v>
      </c>
      <c r="H122" s="269" t="e">
        <f t="shared" si="0"/>
        <v>#DIV/0!</v>
      </c>
      <c r="I122" s="270" t="e">
        <f t="shared" si="1"/>
        <v>#DIV/0!</v>
      </c>
      <c r="J122" s="79"/>
      <c r="K122" s="70"/>
      <c r="L122" s="70"/>
    </row>
    <row r="123" spans="1:17" x14ac:dyDescent="0.25">
      <c r="A123" s="45"/>
      <c r="B123" s="74"/>
      <c r="C123" s="74"/>
      <c r="D123" s="3" t="s">
        <v>1</v>
      </c>
      <c r="E123" s="3">
        <v>2</v>
      </c>
      <c r="F123" s="3" t="s">
        <v>21</v>
      </c>
      <c r="G123" s="101">
        <v>2</v>
      </c>
      <c r="H123" s="269" t="e">
        <f t="shared" si="0"/>
        <v>#DIV/0!</v>
      </c>
      <c r="I123" s="270" t="e">
        <f t="shared" si="1"/>
        <v>#DIV/0!</v>
      </c>
      <c r="J123" s="79"/>
      <c r="K123" s="70"/>
      <c r="L123" s="70"/>
    </row>
    <row r="124" spans="1:17" x14ac:dyDescent="0.25">
      <c r="A124" s="45"/>
      <c r="B124" s="74"/>
      <c r="C124" s="74"/>
      <c r="D124" s="3" t="s">
        <v>1</v>
      </c>
      <c r="E124" s="3">
        <v>3</v>
      </c>
      <c r="F124" s="3" t="s">
        <v>21</v>
      </c>
      <c r="G124" s="101">
        <v>1</v>
      </c>
      <c r="H124" s="269" t="e">
        <f t="shared" si="0"/>
        <v>#DIV/0!</v>
      </c>
      <c r="I124" s="270" t="e">
        <f t="shared" si="1"/>
        <v>#DIV/0!</v>
      </c>
      <c r="J124" s="79"/>
      <c r="K124" s="70"/>
      <c r="L124" s="70"/>
    </row>
    <row r="125" spans="1:17" x14ac:dyDescent="0.25">
      <c r="A125" s="45"/>
      <c r="B125" s="74"/>
      <c r="C125" s="74"/>
      <c r="D125" s="3" t="s">
        <v>2</v>
      </c>
      <c r="E125" s="3">
        <v>1</v>
      </c>
      <c r="F125" s="3" t="s">
        <v>21</v>
      </c>
      <c r="G125" s="101">
        <v>1</v>
      </c>
      <c r="H125" s="269" t="e">
        <f t="shared" si="0"/>
        <v>#DIV/0!</v>
      </c>
      <c r="I125" s="270" t="e">
        <f t="shared" si="1"/>
        <v>#DIV/0!</v>
      </c>
      <c r="J125" s="79"/>
      <c r="K125" s="70"/>
      <c r="L125" s="70"/>
    </row>
    <row r="126" spans="1:17" x14ac:dyDescent="0.25">
      <c r="A126" s="45"/>
      <c r="B126" s="74"/>
      <c r="C126" s="74"/>
      <c r="D126" s="3" t="s">
        <v>2</v>
      </c>
      <c r="E126" s="3">
        <v>2</v>
      </c>
      <c r="F126" s="3" t="s">
        <v>21</v>
      </c>
      <c r="G126" s="101">
        <v>1</v>
      </c>
      <c r="H126" s="269" t="e">
        <f t="shared" si="0"/>
        <v>#DIV/0!</v>
      </c>
      <c r="I126" s="270" t="e">
        <f t="shared" si="1"/>
        <v>#DIV/0!</v>
      </c>
      <c r="J126" s="79"/>
      <c r="K126" s="70"/>
      <c r="L126" s="70"/>
    </row>
    <row r="127" spans="1:17" ht="15" customHeight="1" thickBot="1" x14ac:dyDescent="0.3">
      <c r="A127" s="76"/>
      <c r="B127" s="75"/>
      <c r="C127" s="75"/>
      <c r="D127" s="44" t="s">
        <v>25</v>
      </c>
      <c r="E127" s="77"/>
      <c r="F127" s="44" t="s">
        <v>21</v>
      </c>
      <c r="G127" s="217">
        <v>5</v>
      </c>
      <c r="H127" s="269">
        <f>'Service og tillæg'!C60</f>
        <v>0</v>
      </c>
      <c r="I127" s="270">
        <f t="shared" si="1"/>
        <v>0</v>
      </c>
      <c r="J127" s="79"/>
      <c r="K127" s="70"/>
      <c r="L127" s="70"/>
    </row>
    <row r="128" spans="1:17" ht="19.5" thickBot="1" x14ac:dyDescent="0.35">
      <c r="A128" s="199" t="s">
        <v>45</v>
      </c>
      <c r="B128" s="200"/>
      <c r="C128" s="200"/>
      <c r="D128" s="200"/>
      <c r="E128" s="200"/>
      <c r="F128" s="200"/>
      <c r="G128" s="465">
        <f>SUM(G113:G127)</f>
        <v>100</v>
      </c>
      <c r="H128" s="200"/>
      <c r="I128" s="271" t="e">
        <f>SUM(I113:I127)/100</f>
        <v>#DIV/0!</v>
      </c>
      <c r="J128" s="80"/>
      <c r="K128" s="70"/>
      <c r="L128" s="70"/>
    </row>
    <row r="129" spans="1:17" ht="15.75" thickBot="1" x14ac:dyDescent="0.3">
      <c r="B129" s="5"/>
      <c r="C129" s="5"/>
      <c r="K129" s="70"/>
      <c r="L129" s="70"/>
    </row>
    <row r="130" spans="1:17" ht="21.75" thickBot="1" x14ac:dyDescent="0.3">
      <c r="A130" s="544" t="s">
        <v>73</v>
      </c>
      <c r="B130" s="545"/>
      <c r="C130" s="545"/>
      <c r="D130" s="545"/>
      <c r="E130" s="545"/>
      <c r="F130" s="545"/>
      <c r="G130" s="545"/>
      <c r="H130" s="545"/>
      <c r="I130" s="545"/>
      <c r="J130" s="545"/>
      <c r="K130" s="546"/>
      <c r="O130"/>
      <c r="Q130" s="1"/>
    </row>
    <row r="131" spans="1:17" ht="45.75" thickBot="1" x14ac:dyDescent="0.3">
      <c r="A131" s="148" t="s">
        <v>169</v>
      </c>
      <c r="B131" s="214">
        <f>7*12</f>
        <v>84</v>
      </c>
      <c r="C131" s="204"/>
      <c r="D131" s="204"/>
      <c r="E131" s="204"/>
      <c r="F131" s="204"/>
      <c r="G131" s="204"/>
      <c r="H131" s="491"/>
      <c r="I131" s="491"/>
      <c r="J131" s="491"/>
      <c r="K131" s="492"/>
      <c r="L131" s="232" t="s">
        <v>163</v>
      </c>
      <c r="O131"/>
      <c r="Q131" s="1"/>
    </row>
    <row r="132" spans="1:17" ht="45.75" customHeight="1" thickBot="1" x14ac:dyDescent="0.3">
      <c r="A132" s="489"/>
      <c r="B132" s="490"/>
      <c r="C132" s="248"/>
      <c r="D132" s="148" t="s">
        <v>187</v>
      </c>
      <c r="E132" s="332" t="s">
        <v>3</v>
      </c>
      <c r="F132" s="493" t="s">
        <v>19</v>
      </c>
      <c r="G132" s="494" t="s">
        <v>4</v>
      </c>
      <c r="H132" s="494" t="s">
        <v>171</v>
      </c>
      <c r="I132" s="332" t="s">
        <v>164</v>
      </c>
      <c r="J132" s="332" t="s">
        <v>135</v>
      </c>
      <c r="K132" s="245" t="s">
        <v>265</v>
      </c>
      <c r="L132" s="233">
        <f>B131/B210*100</f>
        <v>54.54545454545454</v>
      </c>
      <c r="N132"/>
      <c r="O132"/>
      <c r="P132" s="1"/>
      <c r="Q132" s="1"/>
    </row>
    <row r="133" spans="1:17" x14ac:dyDescent="0.25">
      <c r="A133" s="538"/>
      <c r="B133" s="550"/>
      <c r="C133" s="551"/>
      <c r="D133" s="31" t="s">
        <v>0</v>
      </c>
      <c r="E133" s="17">
        <v>1</v>
      </c>
      <c r="F133" s="107" t="s">
        <v>20</v>
      </c>
      <c r="G133" s="17">
        <v>2</v>
      </c>
      <c r="H133" s="66" cm="1">
        <f t="array" ref="H133">_xlfn.IFS(I10&gt;12,12,I10=12,I10,I10&lt;12,I10)+_xlfn.IFS(I24&gt;12,12,I24=12,I24,I24&lt;12,I24)+_xlfn.IFS(I38&gt;12,12,I38=12,I38,I38&lt;12,I38)+_xlfn.IFS(I52&gt;12,12,I52=12,I52,I52&lt;12,I52)+_xlfn.IFS(I66&gt;12,12,I66=12,I66,I66&lt;12,I66)+_xlfn.IFS(I80&gt;12,12,I80=12,I80,I80&lt;12,I80)+_xlfn.IFS(I94&gt;12,12,I94=12,I94,I94&lt;12,I94)</f>
        <v>0</v>
      </c>
      <c r="I133" s="327">
        <f>H133/B$131*100</f>
        <v>0</v>
      </c>
      <c r="J133" s="227">
        <f>(I133*G133)/100</f>
        <v>0</v>
      </c>
      <c r="K133" s="228">
        <f>J133*L$132/100</f>
        <v>0</v>
      </c>
      <c r="N133"/>
      <c r="O133"/>
      <c r="P133" s="1"/>
      <c r="Q133" s="1"/>
    </row>
    <row r="134" spans="1:17" x14ac:dyDescent="0.25">
      <c r="A134" s="539"/>
      <c r="B134" s="550"/>
      <c r="C134" s="551"/>
      <c r="D134" s="25" t="s">
        <v>0</v>
      </c>
      <c r="E134" s="3">
        <v>2</v>
      </c>
      <c r="F134" s="81" t="s">
        <v>20</v>
      </c>
      <c r="G134" s="3">
        <v>81</v>
      </c>
      <c r="H134" s="64" cm="1">
        <f t="array" ref="H134">_xlfn.IFS(I11&gt;12,12,I11=12,I11,I11&lt;12,I11)+_xlfn.IFS(I25&gt;12,12,I25=12,I25,I25&lt;12,I25)+_xlfn.IFS(I39&gt;12,12,I39=12,I39,I39&lt;12,I39)+_xlfn.IFS(I53&gt;12,12,I53=12,I53,I53&lt;12,I53)+_xlfn.IFS(I67&gt;12,12,I67=12,I67,I67&lt;12,I67)+_xlfn.IFS(I81&gt;12,12,I81=12,I81,I81&lt;12,I81)+_xlfn.IFS(I95&gt;12,12,I95=12,I95,I95&lt;12,I95)</f>
        <v>0</v>
      </c>
      <c r="I134" s="71">
        <f t="shared" ref="I134:I146" si="2">H134/B$131*100</f>
        <v>0</v>
      </c>
      <c r="J134" s="73">
        <f t="shared" ref="J134:J146" si="3">(I134*G134)/100</f>
        <v>0</v>
      </c>
      <c r="K134" s="116">
        <f t="shared" ref="K134:K146" si="4">J134*L$132/100</f>
        <v>0</v>
      </c>
      <c r="N134"/>
      <c r="O134"/>
      <c r="P134" s="1"/>
      <c r="Q134" s="1"/>
    </row>
    <row r="135" spans="1:17" x14ac:dyDescent="0.25">
      <c r="A135" s="539"/>
      <c r="B135" s="550"/>
      <c r="C135" s="551"/>
      <c r="D135" s="25" t="s">
        <v>0</v>
      </c>
      <c r="E135" s="3">
        <v>3</v>
      </c>
      <c r="F135" s="81" t="s">
        <v>20</v>
      </c>
      <c r="G135" s="3">
        <v>2</v>
      </c>
      <c r="H135" s="64" cm="1">
        <f t="array" ref="H135">_xlfn.IFS(I12&gt;12,12,I12=12,I12,I12&lt;12,I12)+_xlfn.IFS(I26&gt;12,12,I26=12,I26,I26&lt;12,I26)+_xlfn.IFS(I40&gt;12,12,I40=12,I40,I40&lt;12,I40)+_xlfn.IFS(I54&gt;12,12,I54=12,I54,I54&lt;12,I54)+_xlfn.IFS(I68&gt;12,12,I68=12,I68,I68&lt;12,I68)+_xlfn.IFS(I82&gt;12,12,I82=12,I82,I82&lt;12,I82)+_xlfn.IFS(I96&gt;12,12,I96=12,I96,I96&lt;12,I96)</f>
        <v>0</v>
      </c>
      <c r="I135" s="71">
        <f t="shared" si="2"/>
        <v>0</v>
      </c>
      <c r="J135" s="73">
        <f t="shared" si="3"/>
        <v>0</v>
      </c>
      <c r="K135" s="116">
        <f t="shared" si="4"/>
        <v>0</v>
      </c>
      <c r="P135" s="1"/>
      <c r="Q135" s="1"/>
    </row>
    <row r="136" spans="1:17" x14ac:dyDescent="0.25">
      <c r="A136" s="539"/>
      <c r="B136" s="550"/>
      <c r="C136" s="551"/>
      <c r="D136" s="25" t="s">
        <v>6</v>
      </c>
      <c r="E136" s="3">
        <v>1</v>
      </c>
      <c r="F136" s="81" t="s">
        <v>20</v>
      </c>
      <c r="G136" s="3">
        <v>1</v>
      </c>
      <c r="H136" s="64" cm="1">
        <f t="array" ref="H136">_xlfn.IFS(I13&gt;12,12,I13=12,I13,I13&lt;12,I13)+_xlfn.IFS(I27&gt;12,12,I27=12,I27,I27&lt;12,I27)+_xlfn.IFS(I41&gt;12,12,I41=12,I41,I41&lt;12,I41)+_xlfn.IFS(I55&gt;12,12,I55=12,I55,I55&lt;12,I55)+_xlfn.IFS(I69&gt;12,12,I69=12,I69,I69&lt;12,I69)+_xlfn.IFS(I83&gt;12,12,I83=12,I83,I83&lt;12,I83)+_xlfn.IFS(I97&gt;12,12,I97=12,I97,I97&lt;12,I97)</f>
        <v>0</v>
      </c>
      <c r="I136" s="71">
        <f t="shared" si="2"/>
        <v>0</v>
      </c>
      <c r="J136" s="73">
        <f t="shared" si="3"/>
        <v>0</v>
      </c>
      <c r="K136" s="116">
        <f t="shared" si="4"/>
        <v>0</v>
      </c>
      <c r="P136" s="1"/>
      <c r="Q136" s="1"/>
    </row>
    <row r="137" spans="1:17" x14ac:dyDescent="0.25">
      <c r="A137" s="539"/>
      <c r="B137" s="550"/>
      <c r="C137" s="551"/>
      <c r="D137" s="25" t="s">
        <v>6</v>
      </c>
      <c r="E137" s="3">
        <v>2</v>
      </c>
      <c r="F137" s="81" t="s">
        <v>20</v>
      </c>
      <c r="G137" s="3">
        <v>4</v>
      </c>
      <c r="H137" s="64" cm="1">
        <f t="array" ref="H137">_xlfn.IFS(I14&gt;12,12,I14=12,I14,I14&lt;12,I14)+_xlfn.IFS(I28&gt;12,12,I28=12,I28,I28&lt;12,I28)+_xlfn.IFS(I42&gt;12,12,I42=12,I42,I42&lt;12,I42)+_xlfn.IFS(I56&gt;12,12,I56=12,I56,I56&lt;12,I56)+_xlfn.IFS(I70&gt;12,12,I70=12,I70,I70&lt;12,I70)+_xlfn.IFS(I84&gt;12,12,I84=12,I84,I84&lt;12,I84)+_xlfn.IFS(I98&gt;12,12,I98=12,I98,I98&lt;12,I98)</f>
        <v>0</v>
      </c>
      <c r="I137" s="71">
        <f t="shared" si="2"/>
        <v>0</v>
      </c>
      <c r="J137" s="73">
        <f t="shared" si="3"/>
        <v>0</v>
      </c>
      <c r="K137" s="116">
        <f t="shared" si="4"/>
        <v>0</v>
      </c>
      <c r="P137" s="1"/>
      <c r="Q137" s="1"/>
    </row>
    <row r="138" spans="1:17" x14ac:dyDescent="0.25">
      <c r="A138" s="539"/>
      <c r="B138" s="550"/>
      <c r="C138" s="551"/>
      <c r="D138" s="25" t="s">
        <v>6</v>
      </c>
      <c r="E138" s="3">
        <v>3</v>
      </c>
      <c r="F138" s="81" t="s">
        <v>20</v>
      </c>
      <c r="G138" s="3">
        <v>1</v>
      </c>
      <c r="H138" s="64" cm="1">
        <f t="array" ref="H138">_xlfn.IFS(I15&gt;12,12,I15=12,I15,I15&lt;12,I15)+_xlfn.IFS(I29&gt;12,12,I29=12,I29,I29&lt;12,I29)+_xlfn.IFS(I43&gt;12,12,I43=12,I43,I43&lt;12,I43)+_xlfn.IFS(I57&gt;12,12,I57=12,I57,I57&lt;12,I57)+_xlfn.IFS(I71&gt;12,12,I71=12,I71,I71&lt;12,I71)+_xlfn.IFS(I85&gt;12,12,I85=12,I85,I85&lt;12,I85)+_xlfn.IFS(I99&gt;12,12,I99=12,I99,I99&lt;12,I99)</f>
        <v>0</v>
      </c>
      <c r="I138" s="71">
        <f t="shared" si="2"/>
        <v>0</v>
      </c>
      <c r="J138" s="73">
        <f t="shared" si="3"/>
        <v>0</v>
      </c>
      <c r="K138" s="116">
        <f t="shared" si="4"/>
        <v>0</v>
      </c>
      <c r="P138" s="1"/>
      <c r="Q138" s="1"/>
    </row>
    <row r="139" spans="1:17" x14ac:dyDescent="0.25">
      <c r="A139" s="539"/>
      <c r="B139" s="550"/>
      <c r="C139" s="551"/>
      <c r="D139" s="25" t="s">
        <v>7</v>
      </c>
      <c r="E139" s="3">
        <v>1</v>
      </c>
      <c r="F139" s="81" t="s">
        <v>21</v>
      </c>
      <c r="G139" s="3">
        <v>1</v>
      </c>
      <c r="H139" s="64" cm="1">
        <f t="array" ref="H139">_xlfn.IFS(I16&gt;12,12,I16=12,I16,I16&lt;12,I16)+_xlfn.IFS(I30&gt;12,12,I30=12,I30,I30&lt;12,I30)+_xlfn.IFS(I44&gt;12,12,I44=12,I44,I44&lt;12,I44)+_xlfn.IFS(I58&gt;12,12,I58=12,I58,I58&lt;12,I58)+_xlfn.IFS(I72&gt;12,12,I72=12,I72,I72&lt;12,I72)+_xlfn.IFS(I86&gt;12,12,I86=12,I86,I86&lt;12,I86)+_xlfn.IFS(I100&gt;12,12,I100=12,I100,I100&lt;12,I100)</f>
        <v>0</v>
      </c>
      <c r="I139" s="71">
        <f t="shared" si="2"/>
        <v>0</v>
      </c>
      <c r="J139" s="73">
        <f t="shared" si="3"/>
        <v>0</v>
      </c>
      <c r="K139" s="116">
        <f t="shared" si="4"/>
        <v>0</v>
      </c>
      <c r="P139" s="1"/>
      <c r="Q139" s="1"/>
    </row>
    <row r="140" spans="1:17" x14ac:dyDescent="0.25">
      <c r="A140" s="539"/>
      <c r="B140" s="550"/>
      <c r="C140" s="551"/>
      <c r="D140" s="25" t="s">
        <v>7</v>
      </c>
      <c r="E140" s="3">
        <v>2</v>
      </c>
      <c r="F140" s="81" t="s">
        <v>21</v>
      </c>
      <c r="G140" s="3">
        <v>1</v>
      </c>
      <c r="H140" s="64" cm="1">
        <f t="array" ref="H140">_xlfn.IFS(I17&gt;12,12,I17=12,I17,I17&lt;12,I17)+_xlfn.IFS(I31&gt;12,12,I31=12,I31,I31&lt;12,I31)+_xlfn.IFS(I45&gt;12,12,I45=12,I45,I45&lt;12,I45)+_xlfn.IFS(I59&gt;12,12,I59=12,I59,I59&lt;12,I59)+_xlfn.IFS(I73&gt;12,12,I73=12,I73,I73&lt;12,I73)+_xlfn.IFS(I87&gt;12,12,I87=12,I87,I87&lt;12,I87)+_xlfn.IFS(I101&gt;12,12,I101=12,I101,I101&lt;12,I101)</f>
        <v>0</v>
      </c>
      <c r="I140" s="71">
        <f t="shared" si="2"/>
        <v>0</v>
      </c>
      <c r="J140" s="73">
        <f t="shared" si="3"/>
        <v>0</v>
      </c>
      <c r="K140" s="116">
        <f t="shared" si="4"/>
        <v>0</v>
      </c>
      <c r="P140" s="1"/>
      <c r="Q140" s="1"/>
    </row>
    <row r="141" spans="1:17" x14ac:dyDescent="0.25">
      <c r="A141" s="539"/>
      <c r="B141" s="550"/>
      <c r="C141" s="551"/>
      <c r="D141" s="25" t="s">
        <v>7</v>
      </c>
      <c r="E141" s="3">
        <v>3</v>
      </c>
      <c r="F141" s="81" t="s">
        <v>21</v>
      </c>
      <c r="G141" s="3">
        <v>1</v>
      </c>
      <c r="H141" s="64" cm="1">
        <f t="array" ref="H141">_xlfn.IFS(I18&gt;12,12,I18=12,I18,I18&lt;12,I18)+_xlfn.IFS(I32&gt;12,12,I32=12,I32,I32&lt;12,I32)+_xlfn.IFS(I46&gt;12,12,I46=12,I46,I46&lt;12,I46)+_xlfn.IFS(I60&gt;12,12,I60=12,I60,I60&lt;12,I60)+_xlfn.IFS(I74&gt;12,12,I74=12,I74,I74&lt;12,I74)+_xlfn.IFS(I88&gt;12,12,I88=12,I88,I88&lt;12,I88)+_xlfn.IFS(I102&gt;12,12,I102=12,I102,I102&lt;12,I102)</f>
        <v>0</v>
      </c>
      <c r="I141" s="71">
        <f t="shared" si="2"/>
        <v>0</v>
      </c>
      <c r="J141" s="73">
        <f t="shared" si="3"/>
        <v>0</v>
      </c>
      <c r="K141" s="116">
        <f t="shared" si="4"/>
        <v>0</v>
      </c>
      <c r="P141" s="1"/>
      <c r="Q141" s="1"/>
    </row>
    <row r="142" spans="1:17" x14ac:dyDescent="0.25">
      <c r="A142" s="539"/>
      <c r="B142" s="550"/>
      <c r="C142" s="551"/>
      <c r="D142" s="25" t="s">
        <v>1</v>
      </c>
      <c r="E142" s="3">
        <v>1</v>
      </c>
      <c r="F142" s="81" t="s">
        <v>21</v>
      </c>
      <c r="G142" s="3">
        <v>1</v>
      </c>
      <c r="H142" s="64" cm="1">
        <f t="array" ref="H142">_xlfn.IFS(I19&gt;12,12,I19=12,I19,I19&lt;12,I19)+_xlfn.IFS(I33&gt;12,12,I33=12,I33,I33&lt;12,I33)+_xlfn.IFS(I47&gt;12,12,I47=12,I47,I47&lt;12,I47)+_xlfn.IFS(I61&gt;12,12,I61=12,I61,I61&lt;12,I61)+_xlfn.IFS(I75&gt;12,12,I75=12,I75,I75&lt;12,I75)+_xlfn.IFS(I89&gt;12,12,I89=12,I89,I89&lt;12,I89)+_xlfn.IFS(I103&gt;12,12,I103=12,I103,I103&lt;12,I103)</f>
        <v>0</v>
      </c>
      <c r="I142" s="71">
        <f t="shared" si="2"/>
        <v>0</v>
      </c>
      <c r="J142" s="73">
        <f t="shared" si="3"/>
        <v>0</v>
      </c>
      <c r="K142" s="116">
        <f t="shared" si="4"/>
        <v>0</v>
      </c>
      <c r="P142" s="1"/>
      <c r="Q142" s="1"/>
    </row>
    <row r="143" spans="1:17" x14ac:dyDescent="0.25">
      <c r="A143" s="539"/>
      <c r="B143" s="550"/>
      <c r="C143" s="551"/>
      <c r="D143" s="25" t="s">
        <v>1</v>
      </c>
      <c r="E143" s="3">
        <v>2</v>
      </c>
      <c r="F143" s="81" t="s">
        <v>21</v>
      </c>
      <c r="G143" s="3">
        <v>2</v>
      </c>
      <c r="H143" s="64" cm="1">
        <f t="array" ref="H143">_xlfn.IFS(I20&gt;12,12,I20=12,I20,I20&lt;12,I20)+_xlfn.IFS(I34&gt;12,12,I34=12,I34,I34&lt;12,I34)+_xlfn.IFS(I48&gt;12,12,I48=12,I48,I48&lt;12,I48)+_xlfn.IFS(I62&gt;12,12,I62=12,I62,I62&lt;12,I62)+_xlfn.IFS(I76&gt;12,12,I76=12,I76,I76&lt;12,I76)+_xlfn.IFS(I90&gt;12,12,I90=12,I90,I90&lt;12,I90)+_xlfn.IFS(I104&gt;12,12,I104=12,I104,I104&lt;12,I104)</f>
        <v>0</v>
      </c>
      <c r="I143" s="71">
        <f t="shared" si="2"/>
        <v>0</v>
      </c>
      <c r="J143" s="73">
        <f t="shared" si="3"/>
        <v>0</v>
      </c>
      <c r="K143" s="116">
        <f t="shared" si="4"/>
        <v>0</v>
      </c>
      <c r="P143" s="1"/>
      <c r="Q143" s="1"/>
    </row>
    <row r="144" spans="1:17" x14ac:dyDescent="0.25">
      <c r="A144" s="539"/>
      <c r="B144" s="550"/>
      <c r="C144" s="551"/>
      <c r="D144" s="25" t="s">
        <v>1</v>
      </c>
      <c r="E144" s="3">
        <v>3</v>
      </c>
      <c r="F144" s="81" t="s">
        <v>21</v>
      </c>
      <c r="G144" s="3">
        <v>1</v>
      </c>
      <c r="H144" s="64" cm="1">
        <f t="array" ref="H144">_xlfn.IFS(I21&gt;12,12,I21=12,I21,I21&lt;12,I21)+_xlfn.IFS(I35&gt;12,12,I35=12,I35,I35&lt;12,I35)+_xlfn.IFS(I49&gt;12,12,I49=12,I49,I49&lt;12,I49)+_xlfn.IFS(I63&gt;12,12,I63=12,I63,I63&lt;12,I63)+_xlfn.IFS(I77&gt;12,12,I77=12,I77,I77&lt;12,I77)+_xlfn.IFS(I91&gt;12,12,I91=12,I91,I91&lt;12,I91)+_xlfn.IFS(I105&gt;12,12,I105=12,I105,I105&lt;12,I105)</f>
        <v>0</v>
      </c>
      <c r="I144" s="71">
        <f t="shared" si="2"/>
        <v>0</v>
      </c>
      <c r="J144" s="73">
        <f t="shared" si="3"/>
        <v>0</v>
      </c>
      <c r="K144" s="116">
        <f t="shared" si="4"/>
        <v>0</v>
      </c>
      <c r="P144" s="1"/>
      <c r="Q144" s="1"/>
    </row>
    <row r="145" spans="1:17" x14ac:dyDescent="0.25">
      <c r="A145" s="539"/>
      <c r="B145" s="550"/>
      <c r="C145" s="551"/>
      <c r="D145" s="25" t="s">
        <v>2</v>
      </c>
      <c r="E145" s="3">
        <v>1</v>
      </c>
      <c r="F145" s="81" t="s">
        <v>21</v>
      </c>
      <c r="G145" s="3">
        <v>1</v>
      </c>
      <c r="H145" s="64" cm="1">
        <f t="array" ref="H145">_xlfn.IFS(I22&gt;12,12,I22=12,I22,I22&lt;12,I22)+_xlfn.IFS(I36&gt;12,12,I36=12,I36,I36&lt;12,I36)+_xlfn.IFS(I50&gt;12,12,I50=12,I50,I50&lt;12,I50)+_xlfn.IFS(I64&gt;12,12,I64=12,I64,I64&lt;12,I64)+_xlfn.IFS(I78&gt;12,12,I78=12,I78,I78&lt;12,I78)+_xlfn.IFS(I92&gt;12,12,I92=12,I92,I92&lt;12,I92)+_xlfn.IFS(I106&gt;12,12,I106=12,I106,I106&lt;12,I106)</f>
        <v>0</v>
      </c>
      <c r="I145" s="71">
        <f t="shared" si="2"/>
        <v>0</v>
      </c>
      <c r="J145" s="73">
        <f t="shared" si="3"/>
        <v>0</v>
      </c>
      <c r="K145" s="116">
        <f t="shared" si="4"/>
        <v>0</v>
      </c>
      <c r="P145" s="1"/>
      <c r="Q145" s="1"/>
    </row>
    <row r="146" spans="1:17" ht="15.75" thickBot="1" x14ac:dyDescent="0.3">
      <c r="A146" s="539"/>
      <c r="B146" s="550"/>
      <c r="C146" s="551"/>
      <c r="D146" s="25" t="s">
        <v>2</v>
      </c>
      <c r="E146" s="3">
        <v>2</v>
      </c>
      <c r="F146" s="81" t="s">
        <v>21</v>
      </c>
      <c r="G146" s="3">
        <v>1</v>
      </c>
      <c r="H146" s="64" cm="1">
        <f t="array" ref="H146">_xlfn.IFS(I23&gt;12,12,I23=12,I23,I23&lt;12,I23)+_xlfn.IFS(I37&gt;12,12,I37=12,I37,I37&lt;12,I37)+_xlfn.IFS(I51&gt;12,12,I51=12,I51,I51&lt;12,I51)+_xlfn.IFS(I65&gt;12,12,I65=12,I65,I65&lt;12,I65)+_xlfn.IFS(I79&gt;12,12,I79=12,I79,I79&lt;12,I79)+_xlfn.IFS(I93&gt;12,12,I93=12,I93,I93&lt;12,I93)+_xlfn.IFS(I107&gt;12,12,I107=12,I107,I107&lt;12,I107)</f>
        <v>0</v>
      </c>
      <c r="I146" s="71">
        <f t="shared" si="2"/>
        <v>0</v>
      </c>
      <c r="J146" s="73">
        <f t="shared" si="3"/>
        <v>0</v>
      </c>
      <c r="K146" s="116">
        <f t="shared" si="4"/>
        <v>0</v>
      </c>
      <c r="P146" s="1"/>
      <c r="Q146" s="1"/>
    </row>
    <row r="147" spans="1:17" ht="19.5" thickBot="1" x14ac:dyDescent="0.35">
      <c r="A147" s="199"/>
      <c r="B147" s="200"/>
      <c r="C147" s="200"/>
      <c r="D147" s="200"/>
      <c r="E147" s="200"/>
      <c r="F147" s="200"/>
      <c r="G147" s="446">
        <f>SUM(G133:G146)</f>
        <v>100</v>
      </c>
      <c r="H147" s="205">
        <f>SUM(H133:H146)</f>
        <v>0</v>
      </c>
      <c r="I147" s="206">
        <f>SUM(I133:I146)</f>
        <v>0</v>
      </c>
      <c r="J147" s="207">
        <f>SUM(J133:J146)</f>
        <v>0</v>
      </c>
      <c r="K147" s="208">
        <f>SUM(K133:K146)</f>
        <v>0</v>
      </c>
      <c r="P147" s="1"/>
      <c r="Q147" s="1"/>
    </row>
    <row r="148" spans="1:17" x14ac:dyDescent="0.25">
      <c r="G148" s="56"/>
      <c r="I148" s="1"/>
      <c r="J148" s="1"/>
      <c r="P148" s="1"/>
      <c r="Q148" s="1"/>
    </row>
    <row r="149" spans="1:17" ht="15.75" thickBot="1" x14ac:dyDescent="0.3">
      <c r="G149" s="56"/>
      <c r="I149" s="70"/>
      <c r="J149" s="1"/>
      <c r="P149" s="1"/>
      <c r="Q149" s="1"/>
    </row>
    <row r="150" spans="1:17" ht="21.75" thickBot="1" x14ac:dyDescent="0.3">
      <c r="A150" s="544" t="s">
        <v>79</v>
      </c>
      <c r="B150" s="545"/>
      <c r="C150" s="545"/>
      <c r="D150" s="545"/>
      <c r="E150" s="545"/>
      <c r="F150" s="545"/>
      <c r="G150" s="545"/>
      <c r="H150" s="545"/>
      <c r="I150" s="545"/>
      <c r="J150" s="545"/>
      <c r="K150" s="546"/>
      <c r="P150" s="1"/>
      <c r="Q150" s="1"/>
    </row>
    <row r="151" spans="1:17" ht="30" x14ac:dyDescent="0.25">
      <c r="A151" s="147" t="s">
        <v>165</v>
      </c>
      <c r="B151" s="154">
        <f>6*7</f>
        <v>42</v>
      </c>
      <c r="C151" s="155"/>
      <c r="D151" s="155"/>
      <c r="E151" s="155"/>
      <c r="F151" s="155"/>
      <c r="G151" s="156"/>
      <c r="H151" s="156"/>
      <c r="I151" s="156"/>
      <c r="J151" s="155"/>
      <c r="K151" s="166"/>
      <c r="L151" s="566" t="s">
        <v>163</v>
      </c>
      <c r="P151" s="1"/>
      <c r="Q151" s="1"/>
    </row>
    <row r="152" spans="1:17" ht="15.75" thickBot="1" x14ac:dyDescent="0.3">
      <c r="A152" s="197" t="s">
        <v>161</v>
      </c>
      <c r="B152" s="155"/>
      <c r="C152" s="155"/>
      <c r="D152" s="155"/>
      <c r="E152" s="155"/>
      <c r="F152" s="155"/>
      <c r="G152" s="156"/>
      <c r="H152" s="156"/>
      <c r="I152" s="156"/>
      <c r="J152" s="155"/>
      <c r="K152" s="166"/>
      <c r="L152" s="567"/>
      <c r="P152" s="1"/>
      <c r="Q152" s="1"/>
    </row>
    <row r="153" spans="1:17" ht="45.75" thickBot="1" x14ac:dyDescent="0.3">
      <c r="A153" s="158"/>
      <c r="B153" s="159"/>
      <c r="C153" s="196"/>
      <c r="D153" s="160" t="s">
        <v>187</v>
      </c>
      <c r="E153" s="161" t="s">
        <v>3</v>
      </c>
      <c r="F153" s="162" t="s">
        <v>19</v>
      </c>
      <c r="G153" s="173" t="s">
        <v>82</v>
      </c>
      <c r="H153" s="184" t="s">
        <v>88</v>
      </c>
      <c r="I153" s="184" t="s">
        <v>69</v>
      </c>
      <c r="J153" s="184" t="s">
        <v>70</v>
      </c>
      <c r="K153" s="245" t="s">
        <v>265</v>
      </c>
      <c r="L153" s="241">
        <f>B151/B210*100</f>
        <v>27.27272727272727</v>
      </c>
      <c r="N153"/>
      <c r="P153" s="1"/>
      <c r="Q153" s="1"/>
    </row>
    <row r="154" spans="1:17" x14ac:dyDescent="0.25">
      <c r="A154" s="547"/>
      <c r="B154" s="548"/>
      <c r="C154" s="549"/>
      <c r="D154" s="24" t="s">
        <v>0</v>
      </c>
      <c r="E154" s="2">
        <v>1</v>
      </c>
      <c r="F154" s="83" t="s">
        <v>20</v>
      </c>
      <c r="G154" s="3">
        <v>2</v>
      </c>
      <c r="H154" s="71" cm="1">
        <f t="array" ref="H154">_xlfn.IFS(K10&gt;6,6,K10=6,K10,K10&lt;6,K10)+_xlfn.IFS(K24&gt;6,6,K24=6,K24,K24&lt;6,K24)+_xlfn.IFS(K38&gt;6,6,K38=6,K38,K38&lt;6,K38)+_xlfn.IFS(K52&gt;6,6,K52=6,K52,K52&lt;6,K52)+_xlfn.IFS(K66&gt;6,6,K66=6,K66,K66&lt;6,K66)+_xlfn.IFS(K80&gt;6,6,K80=6,K80,K80&lt;6,K80)+_xlfn.IFS(K94&gt;6,6,K94=6,K94,K94&lt;6,K94)</f>
        <v>0</v>
      </c>
      <c r="I154" s="71">
        <f>H154/B$151*100</f>
        <v>0</v>
      </c>
      <c r="J154" s="71">
        <f>I154*G154/100</f>
        <v>0</v>
      </c>
      <c r="K154" s="117">
        <f>J154*L$153/100</f>
        <v>0</v>
      </c>
      <c r="N154"/>
      <c r="O154"/>
      <c r="P154" s="1"/>
      <c r="Q154" s="1"/>
    </row>
    <row r="155" spans="1:17" x14ac:dyDescent="0.25">
      <c r="A155" s="539"/>
      <c r="B155" s="541"/>
      <c r="C155" s="543"/>
      <c r="D155" s="25" t="s">
        <v>0</v>
      </c>
      <c r="E155" s="3">
        <v>2</v>
      </c>
      <c r="F155" s="81" t="s">
        <v>20</v>
      </c>
      <c r="G155" s="3">
        <v>81</v>
      </c>
      <c r="H155" s="71" cm="1">
        <f t="array" ref="H155">_xlfn.IFS(K11&gt;6,6,K11=6,K11,K11&lt;6,K11)+_xlfn.IFS(K25&gt;6,6,K25=6,K25,K25&lt;6,K25)+_xlfn.IFS(K39&gt;6,6,K39=6,K39,K39&lt;6,K39)+_xlfn.IFS(K53&gt;6,6,K53=6,K53,K53&lt;6,K53)+_xlfn.IFS(K67&gt;6,6,K67=6,K67,K67&lt;6,K67)+_xlfn.IFS(K81&gt;6,6,K81=6,K81,K81&lt;6,K81)+_xlfn.IFS(K95&gt;6,6,K95=6,K95,K95&lt;6,K95)</f>
        <v>0</v>
      </c>
      <c r="I155" s="71">
        <f t="shared" ref="I155:I167" si="5">H155/B$151*100</f>
        <v>0</v>
      </c>
      <c r="J155" s="71">
        <f t="shared" ref="J155:J167" si="6">I155*G155/100</f>
        <v>0</v>
      </c>
      <c r="K155" s="117">
        <f t="shared" ref="K155:K167" si="7">J155*L$153/100</f>
        <v>0</v>
      </c>
      <c r="N155"/>
      <c r="O155"/>
      <c r="P155" s="1"/>
      <c r="Q155" s="1"/>
    </row>
    <row r="156" spans="1:17" x14ac:dyDescent="0.25">
      <c r="A156" s="539"/>
      <c r="B156" s="541"/>
      <c r="C156" s="543"/>
      <c r="D156" s="25" t="s">
        <v>0</v>
      </c>
      <c r="E156" s="3">
        <v>3</v>
      </c>
      <c r="F156" s="81" t="s">
        <v>20</v>
      </c>
      <c r="G156" s="3">
        <v>2</v>
      </c>
      <c r="H156" s="71" cm="1">
        <f t="array" ref="H156">_xlfn.IFS(K12&gt;6,6,K12=6,K12,K12&lt;6,K12)+_xlfn.IFS(K26&gt;6,6,K26=6,K26,K26&lt;6,K26)+_xlfn.IFS(K40&gt;6,6,K40=6,K40,K40&lt;6,K40)+_xlfn.IFS(K54&gt;6,6,K54=6,K54,K54&lt;6,K54)+_xlfn.IFS(K68&gt;6,6,K68=6,K68,K68&lt;6,K68)+_xlfn.IFS(K82&gt;6,6,K82=6,K82,K82&lt;6,K82)+_xlfn.IFS(K96&gt;6,6,K96=6,K96,K96&lt;6,K96)</f>
        <v>0</v>
      </c>
      <c r="I156" s="71">
        <f t="shared" si="5"/>
        <v>0</v>
      </c>
      <c r="J156" s="71">
        <f t="shared" si="6"/>
        <v>0</v>
      </c>
      <c r="K156" s="117">
        <f t="shared" si="7"/>
        <v>0</v>
      </c>
      <c r="P156" s="1"/>
      <c r="Q156" s="1"/>
    </row>
    <row r="157" spans="1:17" x14ac:dyDescent="0.25">
      <c r="A157" s="539"/>
      <c r="B157" s="541"/>
      <c r="C157" s="543"/>
      <c r="D157" s="25" t="s">
        <v>6</v>
      </c>
      <c r="E157" s="3">
        <v>1</v>
      </c>
      <c r="F157" s="81" t="s">
        <v>20</v>
      </c>
      <c r="G157" s="3">
        <v>1</v>
      </c>
      <c r="H157" s="71" cm="1">
        <f t="array" ref="H157">_xlfn.IFS(K13&gt;6,6,K13=6,K13,K13&lt;6,K13)+_xlfn.IFS(K27&gt;6,6,K27=6,K27,K27&lt;6,K27)+_xlfn.IFS(K41&gt;6,6,K41=6,K41,K41&lt;6,K41)+_xlfn.IFS(K55&gt;6,6,K55=6,K55,K55&lt;6,K55)+_xlfn.IFS(K69&gt;6,6,K69=6,K69,K69&lt;6,K69)+_xlfn.IFS(K83&gt;6,6,K83=6,K83,K83&lt;6,K83)+_xlfn.IFS(K97&gt;6,6,K97=6,K97,K97&lt;6,K97)</f>
        <v>0</v>
      </c>
      <c r="I157" s="71">
        <f t="shared" si="5"/>
        <v>0</v>
      </c>
      <c r="J157" s="71">
        <f t="shared" si="6"/>
        <v>0</v>
      </c>
      <c r="K157" s="117">
        <f t="shared" si="7"/>
        <v>0</v>
      </c>
      <c r="P157" s="1"/>
      <c r="Q157" s="1"/>
    </row>
    <row r="158" spans="1:17" x14ac:dyDescent="0.25">
      <c r="A158" s="539"/>
      <c r="B158" s="541"/>
      <c r="C158" s="543"/>
      <c r="D158" s="25" t="s">
        <v>6</v>
      </c>
      <c r="E158" s="3">
        <v>2</v>
      </c>
      <c r="F158" s="81" t="s">
        <v>20</v>
      </c>
      <c r="G158" s="3">
        <v>4</v>
      </c>
      <c r="H158" s="71" cm="1">
        <f t="array" ref="H158">_xlfn.IFS(K14&gt;6,6,K14=6,K14,K14&lt;6,K14)+_xlfn.IFS(K28&gt;6,6,K28=6,K28,K28&lt;6,K28)+_xlfn.IFS(K42&gt;6,6,K42=6,K42,K42&lt;6,K42)+_xlfn.IFS(K56&gt;6,6,K56=6,K56,K56&lt;6,K56)+_xlfn.IFS(K70&gt;6,6,K70=6,K70,K70&lt;6,K70)+_xlfn.IFS(K84&gt;6,6,K84=6,K84,K84&lt;6,K84)+_xlfn.IFS(K98&gt;6,6,K98=6,K98,K98&lt;6,K98)</f>
        <v>0</v>
      </c>
      <c r="I158" s="71">
        <f t="shared" si="5"/>
        <v>0</v>
      </c>
      <c r="J158" s="71">
        <f t="shared" si="6"/>
        <v>0</v>
      </c>
      <c r="K158" s="117">
        <f t="shared" si="7"/>
        <v>0</v>
      </c>
      <c r="P158" s="1"/>
      <c r="Q158" s="1"/>
    </row>
    <row r="159" spans="1:17" x14ac:dyDescent="0.25">
      <c r="A159" s="539"/>
      <c r="B159" s="541"/>
      <c r="C159" s="543"/>
      <c r="D159" s="25" t="s">
        <v>6</v>
      </c>
      <c r="E159" s="3">
        <v>3</v>
      </c>
      <c r="F159" s="81" t="s">
        <v>20</v>
      </c>
      <c r="G159" s="3">
        <v>1</v>
      </c>
      <c r="H159" s="71" cm="1">
        <f t="array" ref="H159">_xlfn.IFS(K15&gt;6,6,K15=6,K15,K15&lt;6,K15)+_xlfn.IFS(K29&gt;6,6,K29=6,K29,K29&lt;6,K29)+_xlfn.IFS(K43&gt;6,6,K43=6,K43,K43&lt;6,K43)+_xlfn.IFS(K57&gt;6,6,K57=6,K57,K57&lt;6,K57)+_xlfn.IFS(K71&gt;6,6,K71=6,K71,K71&lt;6,K71)+_xlfn.IFS(K85&gt;6,6,K85=6,K85,K85&lt;6,K85)+_xlfn.IFS(K99&gt;6,6,K99=6,K99,K99&lt;6,K99)</f>
        <v>0</v>
      </c>
      <c r="I159" s="71">
        <f t="shared" si="5"/>
        <v>0</v>
      </c>
      <c r="J159" s="71">
        <f t="shared" si="6"/>
        <v>0</v>
      </c>
      <c r="K159" s="117">
        <f t="shared" si="7"/>
        <v>0</v>
      </c>
      <c r="P159" s="1"/>
      <c r="Q159" s="1"/>
    </row>
    <row r="160" spans="1:17" x14ac:dyDescent="0.25">
      <c r="A160" s="539"/>
      <c r="B160" s="541"/>
      <c r="C160" s="543"/>
      <c r="D160" s="25" t="s">
        <v>7</v>
      </c>
      <c r="E160" s="3">
        <v>1</v>
      </c>
      <c r="F160" s="81" t="s">
        <v>21</v>
      </c>
      <c r="G160" s="3">
        <v>1</v>
      </c>
      <c r="H160" s="71" cm="1">
        <f t="array" ref="H160">_xlfn.IFS(K16&gt;6,6,K16=6,K16,K16&lt;6,K16)+_xlfn.IFS(K30&gt;6,6,K30=6,K30,K30&lt;6,K30)+_xlfn.IFS(K44&gt;6,6,K44=6,K44,K44&lt;6,K44)+_xlfn.IFS(K58&gt;6,6,K58=6,K58,K58&lt;6,K58)+_xlfn.IFS(K72&gt;6,6,K72=6,K72,K72&lt;6,K72)+_xlfn.IFS(K86&gt;6,6,K86=6,K86,K86&lt;6,K86)+_xlfn.IFS(K100&gt;6,6,K100=6,K100,K100&lt;6,K100)</f>
        <v>0</v>
      </c>
      <c r="I160" s="71">
        <f t="shared" si="5"/>
        <v>0</v>
      </c>
      <c r="J160" s="71">
        <f t="shared" si="6"/>
        <v>0</v>
      </c>
      <c r="K160" s="117">
        <f t="shared" si="7"/>
        <v>0</v>
      </c>
      <c r="P160" s="1"/>
      <c r="Q160" s="1"/>
    </row>
    <row r="161" spans="1:17" x14ac:dyDescent="0.25">
      <c r="A161" s="539"/>
      <c r="B161" s="541"/>
      <c r="C161" s="543"/>
      <c r="D161" s="25" t="s">
        <v>7</v>
      </c>
      <c r="E161" s="3">
        <v>2</v>
      </c>
      <c r="F161" s="81" t="s">
        <v>21</v>
      </c>
      <c r="G161" s="3">
        <v>1</v>
      </c>
      <c r="H161" s="71" cm="1">
        <f t="array" ref="H161">_xlfn.IFS(K17&gt;6,6,K17=6,K17,K17&lt;6,K17)+_xlfn.IFS(K31&gt;6,6,K31=6,K31,K31&lt;6,K31)+_xlfn.IFS(K45&gt;6,6,K45=6,K45,K45&lt;6,K45)+_xlfn.IFS(K59&gt;6,6,K59=6,K59,K59&lt;6,K59)+_xlfn.IFS(K73&gt;6,6,K73=6,K73,K73&lt;6,K73)+_xlfn.IFS(K87&gt;6,6,K87=6,K87,K87&lt;6,K87)+_xlfn.IFS(K101&gt;6,6,K101=6,K101,K101&lt;6,K101)</f>
        <v>0</v>
      </c>
      <c r="I161" s="71">
        <f t="shared" si="5"/>
        <v>0</v>
      </c>
      <c r="J161" s="71">
        <f t="shared" si="6"/>
        <v>0</v>
      </c>
      <c r="K161" s="117">
        <f t="shared" si="7"/>
        <v>0</v>
      </c>
      <c r="P161" s="1"/>
      <c r="Q161" s="1"/>
    </row>
    <row r="162" spans="1:17" x14ac:dyDescent="0.25">
      <c r="A162" s="539"/>
      <c r="B162" s="541"/>
      <c r="C162" s="543"/>
      <c r="D162" s="25" t="s">
        <v>7</v>
      </c>
      <c r="E162" s="3">
        <v>3</v>
      </c>
      <c r="F162" s="81" t="s">
        <v>21</v>
      </c>
      <c r="G162" s="3">
        <v>1</v>
      </c>
      <c r="H162" s="71" cm="1">
        <f t="array" ref="H162">_xlfn.IFS(K18&gt;6,6,K18=6,K18,K18&lt;6,K18)+_xlfn.IFS(K32&gt;6,6,K32=6,K32,K32&lt;6,K32)+_xlfn.IFS(K46&gt;6,6,K46=6,K46,K46&lt;6,K46)+_xlfn.IFS(K60&gt;6,6,K60=6,K60,K60&lt;6,K60)+_xlfn.IFS(K74&gt;6,6,K74=6,K74,K74&lt;6,K74)+_xlfn.IFS(K88&gt;6,6,K88=6,K88,K88&lt;6,K88)+_xlfn.IFS(K102&gt;6,6,K102=6,K102,K102&lt;6,K102)</f>
        <v>0</v>
      </c>
      <c r="I162" s="71">
        <f t="shared" si="5"/>
        <v>0</v>
      </c>
      <c r="J162" s="71">
        <f t="shared" si="6"/>
        <v>0</v>
      </c>
      <c r="K162" s="117">
        <f t="shared" si="7"/>
        <v>0</v>
      </c>
      <c r="P162" s="1"/>
      <c r="Q162" s="1"/>
    </row>
    <row r="163" spans="1:17" x14ac:dyDescent="0.25">
      <c r="A163" s="539"/>
      <c r="B163" s="541"/>
      <c r="C163" s="543"/>
      <c r="D163" s="25" t="s">
        <v>1</v>
      </c>
      <c r="E163" s="3">
        <v>1</v>
      </c>
      <c r="F163" s="81" t="s">
        <v>21</v>
      </c>
      <c r="G163" s="3">
        <v>1</v>
      </c>
      <c r="H163" s="71" cm="1">
        <f t="array" ref="H163">_xlfn.IFS(K19&gt;6,6,K19=6,K19,K19&lt;6,K19)+_xlfn.IFS(K33&gt;6,6,K33=6,K33,K33&lt;6,K33)+_xlfn.IFS(K47&gt;6,6,K47=6,K47,K47&lt;6,K47)+_xlfn.IFS(K61&gt;6,6,K61=6,K61,K61&lt;6,K61)+_xlfn.IFS(K75&gt;6,6,K75=6,K75,K75&lt;6,K75)+_xlfn.IFS(K89&gt;6,6,K89=6,K89,K89&lt;6,K89)+_xlfn.IFS(K103&gt;6,6,K103=6,K103,K103&lt;6,K103)</f>
        <v>0</v>
      </c>
      <c r="I163" s="71">
        <f t="shared" si="5"/>
        <v>0</v>
      </c>
      <c r="J163" s="71">
        <f t="shared" si="6"/>
        <v>0</v>
      </c>
      <c r="K163" s="117">
        <f t="shared" si="7"/>
        <v>0</v>
      </c>
      <c r="P163" s="1"/>
      <c r="Q163" s="1"/>
    </row>
    <row r="164" spans="1:17" x14ac:dyDescent="0.25">
      <c r="A164" s="539"/>
      <c r="B164" s="541"/>
      <c r="C164" s="543"/>
      <c r="D164" s="25" t="s">
        <v>1</v>
      </c>
      <c r="E164" s="3">
        <v>2</v>
      </c>
      <c r="F164" s="81" t="s">
        <v>21</v>
      </c>
      <c r="G164" s="3">
        <v>2</v>
      </c>
      <c r="H164" s="71" cm="1">
        <f t="array" ref="H164">_xlfn.IFS(K20&gt;6,6,K20=6,K20,K20&lt;6,K20)+_xlfn.IFS(K34&gt;6,6,K34=6,K34,K34&lt;6,K34)+_xlfn.IFS(K48&gt;6,6,K48=6,K48,K48&lt;6,K48)+_xlfn.IFS(K62&gt;6,6,K62=6,K62,K62&lt;6,K62)+_xlfn.IFS(K76&gt;6,6,K76=6,K76,K76&lt;6,K76)+_xlfn.IFS(K90&gt;6,6,K90=6,K90,K90&lt;6,K90)+_xlfn.IFS(K104&gt;6,6,K104=6,K104,K104&lt;6,K104)</f>
        <v>0</v>
      </c>
      <c r="I164" s="71">
        <f t="shared" si="5"/>
        <v>0</v>
      </c>
      <c r="J164" s="71">
        <f t="shared" si="6"/>
        <v>0</v>
      </c>
      <c r="K164" s="117">
        <f t="shared" si="7"/>
        <v>0</v>
      </c>
      <c r="P164" s="1"/>
      <c r="Q164" s="1"/>
    </row>
    <row r="165" spans="1:17" x14ac:dyDescent="0.25">
      <c r="A165" s="539"/>
      <c r="B165" s="541"/>
      <c r="C165" s="543"/>
      <c r="D165" s="25" t="s">
        <v>1</v>
      </c>
      <c r="E165" s="3">
        <v>3</v>
      </c>
      <c r="F165" s="81" t="s">
        <v>21</v>
      </c>
      <c r="G165" s="3">
        <v>1</v>
      </c>
      <c r="H165" s="71" cm="1">
        <f t="array" ref="H165">_xlfn.IFS(K21&gt;6,6,K21=6,K21,K21&lt;6,K21)+_xlfn.IFS(K35&gt;6,6,K35=6,K35,K35&lt;6,K35)+_xlfn.IFS(K49&gt;6,6,K49=6,K49,K49&lt;6,K49)+_xlfn.IFS(K63&gt;6,6,K63=6,K63,K63&lt;6,K63)+_xlfn.IFS(K77&gt;6,6,K77=6,K77,K77&lt;6,K77)+_xlfn.IFS(K91&gt;6,6,K91=6,K91,K91&lt;6,K91)+_xlfn.IFS(K105&gt;6,6,K105=6,K105,K105&lt;6,K105)</f>
        <v>0</v>
      </c>
      <c r="I165" s="71">
        <f t="shared" si="5"/>
        <v>0</v>
      </c>
      <c r="J165" s="71">
        <f t="shared" si="6"/>
        <v>0</v>
      </c>
      <c r="K165" s="117">
        <f t="shared" si="7"/>
        <v>0</v>
      </c>
      <c r="P165" s="1"/>
      <c r="Q165" s="1"/>
    </row>
    <row r="166" spans="1:17" x14ac:dyDescent="0.25">
      <c r="A166" s="539"/>
      <c r="B166" s="541"/>
      <c r="C166" s="543"/>
      <c r="D166" s="25" t="s">
        <v>2</v>
      </c>
      <c r="E166" s="3">
        <v>1</v>
      </c>
      <c r="F166" s="81" t="s">
        <v>21</v>
      </c>
      <c r="G166" s="3">
        <v>1</v>
      </c>
      <c r="H166" s="71" cm="1">
        <f t="array" ref="H166">_xlfn.IFS(K22&gt;6,6,K22=6,K22,K22&lt;6,K22)+_xlfn.IFS(K36&gt;6,6,K36=6,K36,K36&lt;6,K36)+_xlfn.IFS(K50&gt;6,6,K50=6,K50,K50&lt;6,K50)+_xlfn.IFS(K64&gt;6,6,K64=6,K64,K64&lt;6,K64)+_xlfn.IFS(K78&gt;6,6,K78=6,K78,K78&lt;6,K78)+_xlfn.IFS(K92&gt;6,6,K92=6,K92,K92&lt;6,K92)+_xlfn.IFS(K106&gt;6,6,K106=6,K106,K106&lt;6,K106)</f>
        <v>0</v>
      </c>
      <c r="I166" s="71">
        <f t="shared" si="5"/>
        <v>0</v>
      </c>
      <c r="J166" s="71">
        <f t="shared" si="6"/>
        <v>0</v>
      </c>
      <c r="K166" s="117">
        <f t="shared" si="7"/>
        <v>0</v>
      </c>
      <c r="P166" s="1"/>
      <c r="Q166" s="1"/>
    </row>
    <row r="167" spans="1:17" ht="15.75" thickBot="1" x14ac:dyDescent="0.3">
      <c r="A167" s="539"/>
      <c r="B167" s="541"/>
      <c r="C167" s="543"/>
      <c r="D167" s="25" t="s">
        <v>2</v>
      </c>
      <c r="E167" s="3">
        <v>2</v>
      </c>
      <c r="F167" s="81" t="s">
        <v>21</v>
      </c>
      <c r="G167" s="3">
        <v>1</v>
      </c>
      <c r="H167" s="71" cm="1">
        <f t="array" ref="H167">_xlfn.IFS(K23&gt;6,6,K23=6,K23,K23&lt;6,K23)+_xlfn.IFS(K37&gt;6,6,K37=6,K37,K37&lt;6,K37)+_xlfn.IFS(K51&gt;6,6,K51=6,K51,K51&lt;6,K51)+_xlfn.IFS(K65&gt;6,6,K65=6,K65,K65&lt;6,K65)+_xlfn.IFS(K79&gt;6,6,K79=6,K79,K79&lt;6,K79)+_xlfn.IFS(K93&gt;6,6,K93=6,K93,K93&lt;6,K93)+_xlfn.IFS(K107&gt;6,6,K107=6,K107,K107&lt;6,K107)</f>
        <v>0</v>
      </c>
      <c r="I167" s="71">
        <f t="shared" si="5"/>
        <v>0</v>
      </c>
      <c r="J167" s="71">
        <f t="shared" si="6"/>
        <v>0</v>
      </c>
      <c r="K167" s="117">
        <f t="shared" si="7"/>
        <v>0</v>
      </c>
      <c r="P167" s="1"/>
      <c r="Q167" s="1"/>
    </row>
    <row r="168" spans="1:17" ht="19.5" thickBot="1" x14ac:dyDescent="0.35">
      <c r="A168" s="199"/>
      <c r="B168" s="200"/>
      <c r="C168" s="200"/>
      <c r="D168" s="200"/>
      <c r="E168" s="200"/>
      <c r="F168" s="200"/>
      <c r="G168" s="446">
        <f>SUM(G154:G167)</f>
        <v>100</v>
      </c>
      <c r="H168" s="205">
        <f>SUM(H154:H167)</f>
        <v>0</v>
      </c>
      <c r="I168" s="205">
        <f>H168/G168*100</f>
        <v>0</v>
      </c>
      <c r="J168" s="206">
        <f>SUM(J154:J167)</f>
        <v>0</v>
      </c>
      <c r="K168" s="209">
        <f>SUM(K154:K167)</f>
        <v>0</v>
      </c>
      <c r="P168" s="1"/>
      <c r="Q168" s="1"/>
    </row>
    <row r="169" spans="1:17" ht="15.75" thickBot="1" x14ac:dyDescent="0.3">
      <c r="G169" s="56"/>
      <c r="J169" s="72"/>
      <c r="K169" s="72"/>
      <c r="P169" s="1"/>
      <c r="Q169" s="1"/>
    </row>
    <row r="170" spans="1:17" ht="21.75" thickBot="1" x14ac:dyDescent="0.3">
      <c r="A170" s="544" t="s">
        <v>71</v>
      </c>
      <c r="B170" s="545"/>
      <c r="C170" s="545"/>
      <c r="D170" s="545"/>
      <c r="E170" s="545"/>
      <c r="F170" s="545"/>
      <c r="G170" s="545"/>
      <c r="H170" s="545"/>
      <c r="I170" s="545"/>
      <c r="J170" s="545"/>
      <c r="K170" s="546"/>
      <c r="P170" s="1"/>
      <c r="Q170" s="1"/>
    </row>
    <row r="171" spans="1:17" ht="45.75" thickBot="1" x14ac:dyDescent="0.3">
      <c r="A171" s="147" t="s">
        <v>166</v>
      </c>
      <c r="B171" s="154">
        <f>7*2</f>
        <v>14</v>
      </c>
      <c r="C171" s="155"/>
      <c r="D171" s="155"/>
      <c r="E171" s="155"/>
      <c r="F171" s="155"/>
      <c r="G171" s="156"/>
      <c r="H171" s="156"/>
      <c r="I171" s="156"/>
      <c r="J171" s="155"/>
      <c r="K171" s="166"/>
      <c r="L171" s="232" t="s">
        <v>163</v>
      </c>
      <c r="P171" s="1"/>
      <c r="Q171" s="1"/>
    </row>
    <row r="172" spans="1:17" ht="45.75" thickBot="1" x14ac:dyDescent="0.3">
      <c r="A172" s="158"/>
      <c r="B172" s="159"/>
      <c r="C172" s="196"/>
      <c r="D172" s="160" t="s">
        <v>187</v>
      </c>
      <c r="E172" s="161" t="s">
        <v>3</v>
      </c>
      <c r="F172" s="162" t="s">
        <v>19</v>
      </c>
      <c r="G172" s="173" t="s">
        <v>82</v>
      </c>
      <c r="H172" s="184" t="s">
        <v>170</v>
      </c>
      <c r="I172" s="184" t="s">
        <v>69</v>
      </c>
      <c r="J172" s="184" t="s">
        <v>70</v>
      </c>
      <c r="K172" s="245" t="s">
        <v>265</v>
      </c>
      <c r="L172" s="240">
        <f>B171/B210*100</f>
        <v>9.0909090909090917</v>
      </c>
      <c r="N172"/>
      <c r="O172"/>
      <c r="P172" s="1"/>
      <c r="Q172" s="1"/>
    </row>
    <row r="173" spans="1:17" x14ac:dyDescent="0.25">
      <c r="A173" s="547"/>
      <c r="B173" s="548"/>
      <c r="C173" s="549"/>
      <c r="D173" s="24" t="s">
        <v>0</v>
      </c>
      <c r="E173" s="2">
        <v>1</v>
      </c>
      <c r="F173" s="83" t="s">
        <v>20</v>
      </c>
      <c r="G173" s="3">
        <v>2</v>
      </c>
      <c r="H173" s="71" cm="1">
        <f t="array" ref="H173">_xlfn.IFS(L10&gt;2,2,L10=2,L10,L10&lt;2,L10)+_xlfn.IFS(L24&gt;2,2,L24=2,L24,L24&lt;2,L24)+_xlfn.IFS(L38&gt;2,2,L38=2,L38,L38&lt;2,L38)+_xlfn.IFS(L52&gt;2,2,L52=2,L52,L52&lt;2,L52)+_xlfn.IFS(L66&gt;2,2,L66=2,L66,L66&lt;2,L66)+_xlfn.IFS(L80&gt;2,2,L80=2,L80,L80&lt;2,L80)+_xlfn.IFS(L94&gt;2,2,L94=2,L94,L94&lt;2,L94)</f>
        <v>0</v>
      </c>
      <c r="I173" s="71">
        <f>H173/B$171*100</f>
        <v>0</v>
      </c>
      <c r="J173" s="71">
        <f>I173*G173/100</f>
        <v>0</v>
      </c>
      <c r="K173" s="117">
        <f>J173*L$172/100</f>
        <v>0</v>
      </c>
      <c r="N173"/>
      <c r="O173"/>
      <c r="P173" s="1"/>
      <c r="Q173" s="1"/>
    </row>
    <row r="174" spans="1:17" x14ac:dyDescent="0.25">
      <c r="A174" s="539"/>
      <c r="B174" s="541"/>
      <c r="C174" s="543"/>
      <c r="D174" s="25" t="s">
        <v>0</v>
      </c>
      <c r="E174" s="3">
        <v>2</v>
      </c>
      <c r="F174" s="81" t="s">
        <v>20</v>
      </c>
      <c r="G174" s="3">
        <v>81</v>
      </c>
      <c r="H174" s="71" cm="1">
        <f t="array" ref="H174">_xlfn.IFS(L11&gt;2,2,L11=2,L11,L11&lt;2,L11)+_xlfn.IFS(L25&gt;2,2,L25=2,L25,L25&lt;2,L25)+_xlfn.IFS(L39&gt;2,2,L39=2,L39,L39&lt;2,L39)+_xlfn.IFS(L53&gt;2,2,L53=2,L53,L53&lt;2,L53)+_xlfn.IFS(L67&gt;2,2,L67=2,L67,L67&lt;2,L67)+_xlfn.IFS(L81&gt;2,2,L81=2,L81,L81&lt;2,L81)+_xlfn.IFS(L95&gt;2,2,L95=2,L95,L95&lt;2,L95)</f>
        <v>0</v>
      </c>
      <c r="I174" s="71">
        <f t="shared" ref="I174:I186" si="8">H174/B$171*100</f>
        <v>0</v>
      </c>
      <c r="J174" s="71">
        <f t="shared" ref="J174:J186" si="9">I174*G174/100</f>
        <v>0</v>
      </c>
      <c r="K174" s="117">
        <f t="shared" ref="K174:K186" si="10">J174*L$172/100</f>
        <v>0</v>
      </c>
      <c r="N174"/>
      <c r="O174"/>
      <c r="P174" s="1"/>
      <c r="Q174" s="1"/>
    </row>
    <row r="175" spans="1:17" x14ac:dyDescent="0.25">
      <c r="A175" s="539"/>
      <c r="B175" s="541"/>
      <c r="C175" s="543"/>
      <c r="D175" s="25" t="s">
        <v>0</v>
      </c>
      <c r="E175" s="3">
        <v>3</v>
      </c>
      <c r="F175" s="81" t="s">
        <v>20</v>
      </c>
      <c r="G175" s="3">
        <v>2</v>
      </c>
      <c r="H175" s="71" cm="1">
        <f t="array" ref="H175">_xlfn.IFS(L12&gt;2,2,L12=2,L12,L12&lt;2,L12)+_xlfn.IFS(L26&gt;2,2,L26=2,L26,L26&lt;2,L26)+_xlfn.IFS(L40&gt;2,2,L40=2,L40,L40&lt;2,L40)+_xlfn.IFS(L54&gt;2,2,L54=2,L54,L54&lt;2,L54)+_xlfn.IFS(L68&gt;2,2,L68=2,L68,L68&lt;2,L68)+_xlfn.IFS(L82&gt;2,2,L82=2,L82,L82&lt;2,L82)+_xlfn.IFS(L96&gt;2,2,L96=2,L96,L96&lt;2,L96)</f>
        <v>0</v>
      </c>
      <c r="I175" s="71">
        <f t="shared" si="8"/>
        <v>0</v>
      </c>
      <c r="J175" s="71">
        <f t="shared" si="9"/>
        <v>0</v>
      </c>
      <c r="K175" s="117">
        <f t="shared" si="10"/>
        <v>0</v>
      </c>
      <c r="P175" s="1"/>
      <c r="Q175" s="1"/>
    </row>
    <row r="176" spans="1:17" x14ac:dyDescent="0.25">
      <c r="A176" s="539"/>
      <c r="B176" s="541"/>
      <c r="C176" s="543"/>
      <c r="D176" s="25" t="s">
        <v>6</v>
      </c>
      <c r="E176" s="3">
        <v>1</v>
      </c>
      <c r="F176" s="81" t="s">
        <v>20</v>
      </c>
      <c r="G176" s="3">
        <v>1</v>
      </c>
      <c r="H176" s="71" cm="1">
        <f t="array" ref="H176">_xlfn.IFS(L13&gt;2,2,L13=2,L13,L13&lt;2,L13)+_xlfn.IFS(L27&gt;2,2,L27=2,L27,L27&lt;2,L27)+_xlfn.IFS(L41&gt;2,2,L41=2,L41,L41&lt;2,L41)+_xlfn.IFS(L55&gt;2,2,L55=2,L55,L55&lt;2,L55)+_xlfn.IFS(L69&gt;2,2,L69=2,L69,L69&lt;2,L69)+_xlfn.IFS(L83&gt;2,2,L83=2,L83,L83&lt;2,L83)+_xlfn.IFS(L97&gt;2,2,L97=2,L97,L97&lt;2,L97)</f>
        <v>0</v>
      </c>
      <c r="I176" s="71">
        <f t="shared" si="8"/>
        <v>0</v>
      </c>
      <c r="J176" s="71">
        <f t="shared" si="9"/>
        <v>0</v>
      </c>
      <c r="K176" s="117">
        <f t="shared" si="10"/>
        <v>0</v>
      </c>
      <c r="P176" s="1"/>
      <c r="Q176" s="1"/>
    </row>
    <row r="177" spans="1:17" x14ac:dyDescent="0.25">
      <c r="A177" s="539"/>
      <c r="B177" s="541"/>
      <c r="C177" s="543"/>
      <c r="D177" s="25" t="s">
        <v>6</v>
      </c>
      <c r="E177" s="3">
        <v>2</v>
      </c>
      <c r="F177" s="81" t="s">
        <v>20</v>
      </c>
      <c r="G177" s="3">
        <v>4</v>
      </c>
      <c r="H177" s="71" cm="1">
        <f t="array" ref="H177">_xlfn.IFS(L14&gt;2,2,L14=2,L14,L14&lt;2,L14)+_xlfn.IFS(L28&gt;2,2,L28=2,L28,L28&lt;2,L28)+_xlfn.IFS(L42&gt;2,2,L42=2,L42,L42&lt;2,L42)+_xlfn.IFS(L56&gt;2,2,L56=2,L56,L56&lt;2,L56)+_xlfn.IFS(L70&gt;2,2,L70=2,L70,L70&lt;2,L70)+_xlfn.IFS(L84&gt;2,2,L84=2,L84,L84&lt;2,L84)+_xlfn.IFS(L98&gt;2,2,L98=2,L98,L98&lt;2,L98)</f>
        <v>0</v>
      </c>
      <c r="I177" s="71">
        <f t="shared" si="8"/>
        <v>0</v>
      </c>
      <c r="J177" s="71">
        <f t="shared" si="9"/>
        <v>0</v>
      </c>
      <c r="K177" s="117">
        <f t="shared" si="10"/>
        <v>0</v>
      </c>
      <c r="P177" s="1"/>
      <c r="Q177" s="1"/>
    </row>
    <row r="178" spans="1:17" x14ac:dyDescent="0.25">
      <c r="A178" s="539"/>
      <c r="B178" s="541"/>
      <c r="C178" s="543"/>
      <c r="D178" s="25" t="s">
        <v>6</v>
      </c>
      <c r="E178" s="3">
        <v>3</v>
      </c>
      <c r="F178" s="81" t="s">
        <v>20</v>
      </c>
      <c r="G178" s="3">
        <v>1</v>
      </c>
      <c r="H178" s="71" cm="1">
        <f t="array" ref="H178">_xlfn.IFS(L15&gt;2,2,L15=2,L15,L15&lt;2,L15)+_xlfn.IFS(L29&gt;2,2,L29=2,L29,L29&lt;2,L29)+_xlfn.IFS(L43&gt;2,2,L43=2,L43,L43&lt;2,L43)+_xlfn.IFS(L57&gt;2,2,L57=2,L57,L57&lt;2,L57)+_xlfn.IFS(L71&gt;2,2,L71=2,L71,L71&lt;2,L71)+_xlfn.IFS(L85&gt;2,2,L85=2,L85,L85&lt;2,L85)+_xlfn.IFS(L99&gt;2,2,L99=2,L99,L99&lt;2,L99)</f>
        <v>0</v>
      </c>
      <c r="I178" s="71">
        <f t="shared" si="8"/>
        <v>0</v>
      </c>
      <c r="J178" s="71">
        <f t="shared" si="9"/>
        <v>0</v>
      </c>
      <c r="K178" s="117">
        <f t="shared" si="10"/>
        <v>0</v>
      </c>
      <c r="P178" s="1"/>
      <c r="Q178" s="1"/>
    </row>
    <row r="179" spans="1:17" x14ac:dyDescent="0.25">
      <c r="A179" s="539"/>
      <c r="B179" s="541"/>
      <c r="C179" s="543"/>
      <c r="D179" s="25" t="s">
        <v>7</v>
      </c>
      <c r="E179" s="3">
        <v>1</v>
      </c>
      <c r="F179" s="81" t="s">
        <v>21</v>
      </c>
      <c r="G179" s="3">
        <v>1</v>
      </c>
      <c r="H179" s="71" cm="1">
        <f t="array" ref="H179">_xlfn.IFS(L16&gt;2,2,L16=2,L16,L16&lt;2,L16)+_xlfn.IFS(L30&gt;2,2,L30=2,L30,L30&lt;2,L30)+_xlfn.IFS(L44&gt;2,2,L44=2,L44,L44&lt;2,L44)+_xlfn.IFS(L58&gt;2,2,L58=2,L58,L58&lt;2,L58)+_xlfn.IFS(L72&gt;2,2,L72=2,L72,L72&lt;2,L72)+_xlfn.IFS(L86&gt;2,2,L86=2,L86,L86&lt;2,L86)+_xlfn.IFS(L100&gt;2,2,L100=2,L100,L100&lt;2,L100)</f>
        <v>0</v>
      </c>
      <c r="I179" s="71">
        <f t="shared" si="8"/>
        <v>0</v>
      </c>
      <c r="J179" s="71">
        <f t="shared" si="9"/>
        <v>0</v>
      </c>
      <c r="K179" s="117">
        <f t="shared" si="10"/>
        <v>0</v>
      </c>
      <c r="P179" s="1"/>
      <c r="Q179" s="1"/>
    </row>
    <row r="180" spans="1:17" x14ac:dyDescent="0.25">
      <c r="A180" s="539"/>
      <c r="B180" s="541"/>
      <c r="C180" s="543"/>
      <c r="D180" s="25" t="s">
        <v>7</v>
      </c>
      <c r="E180" s="3">
        <v>2</v>
      </c>
      <c r="F180" s="81" t="s">
        <v>21</v>
      </c>
      <c r="G180" s="3">
        <v>1</v>
      </c>
      <c r="H180" s="71" cm="1">
        <f t="array" ref="H180">_xlfn.IFS(L17&gt;2,2,L17=2,L17,L17&lt;2,L17)+_xlfn.IFS(L31&gt;2,2,L31=2,L31,L31&lt;2,L31)+_xlfn.IFS(L45&gt;2,2,L45=2,L45,L45&lt;2,L45)+_xlfn.IFS(L59&gt;2,2,L59=2,L59,L59&lt;2,L59)+_xlfn.IFS(L73&gt;2,2,L73=2,L73,L73&lt;2,L73)+_xlfn.IFS(L87&gt;2,2,L87=2,L87,L87&lt;2,L87)+_xlfn.IFS(L101&gt;2,2,L101=2,L101,L101&lt;2,L101)</f>
        <v>0</v>
      </c>
      <c r="I180" s="71">
        <f t="shared" si="8"/>
        <v>0</v>
      </c>
      <c r="J180" s="71">
        <f t="shared" si="9"/>
        <v>0</v>
      </c>
      <c r="K180" s="117">
        <f t="shared" si="10"/>
        <v>0</v>
      </c>
      <c r="P180" s="1"/>
      <c r="Q180" s="1"/>
    </row>
    <row r="181" spans="1:17" x14ac:dyDescent="0.25">
      <c r="A181" s="539"/>
      <c r="B181" s="541"/>
      <c r="C181" s="543"/>
      <c r="D181" s="25" t="s">
        <v>7</v>
      </c>
      <c r="E181" s="3">
        <v>3</v>
      </c>
      <c r="F181" s="81" t="s">
        <v>21</v>
      </c>
      <c r="G181" s="3">
        <v>1</v>
      </c>
      <c r="H181" s="71" cm="1">
        <f t="array" ref="H181">_xlfn.IFS(L18&gt;2,2,L18=2,L18,L18&lt;2,L18)+_xlfn.IFS(L32&gt;2,2,L32=2,L32,L32&lt;2,L32)+_xlfn.IFS(L46&gt;2,2,L46=2,L46,L46&lt;2,L46)+_xlfn.IFS(L60&gt;2,2,L60=2,L60,L60&lt;2,L60)+_xlfn.IFS(L74&gt;2,2,L74=2,L74,L74&lt;2,L74)+_xlfn.IFS(L88&gt;2,2,L88=2,L88,L88&lt;2,L88)+_xlfn.IFS(L102&gt;2,2,L102=2,L102,L102&lt;2,L102)</f>
        <v>0</v>
      </c>
      <c r="I181" s="71">
        <f t="shared" si="8"/>
        <v>0</v>
      </c>
      <c r="J181" s="71">
        <f t="shared" si="9"/>
        <v>0</v>
      </c>
      <c r="K181" s="117">
        <f t="shared" si="10"/>
        <v>0</v>
      </c>
      <c r="P181" s="1"/>
      <c r="Q181" s="1"/>
    </row>
    <row r="182" spans="1:17" x14ac:dyDescent="0.25">
      <c r="A182" s="539"/>
      <c r="B182" s="541"/>
      <c r="C182" s="543"/>
      <c r="D182" s="25" t="s">
        <v>1</v>
      </c>
      <c r="E182" s="3">
        <v>1</v>
      </c>
      <c r="F182" s="81" t="s">
        <v>21</v>
      </c>
      <c r="G182" s="3">
        <v>1</v>
      </c>
      <c r="H182" s="71" cm="1">
        <f t="array" ref="H182">_xlfn.IFS(L19&gt;2,2,L19=2,L19,L19&lt;2,L19)+_xlfn.IFS(L33&gt;2,2,L33=2,L33,L33&lt;2,L33)+_xlfn.IFS(L47&gt;2,2,L47=2,L47,L47&lt;2,L47)+_xlfn.IFS(L61&gt;2,2,L61=2,L61,L61&lt;2,L61)+_xlfn.IFS(L75&gt;2,2,L75=2,L75,L75&lt;2,L75)+_xlfn.IFS(L89&gt;2,2,L89=2,L89,L89&lt;2,L89)+_xlfn.IFS(L103&gt;2,2,L103=2,L103,L103&lt;2,L103)</f>
        <v>0</v>
      </c>
      <c r="I182" s="71">
        <f t="shared" si="8"/>
        <v>0</v>
      </c>
      <c r="J182" s="71">
        <f t="shared" si="9"/>
        <v>0</v>
      </c>
      <c r="K182" s="117">
        <f t="shared" si="10"/>
        <v>0</v>
      </c>
      <c r="P182" s="1"/>
      <c r="Q182" s="1"/>
    </row>
    <row r="183" spans="1:17" x14ac:dyDescent="0.25">
      <c r="A183" s="539"/>
      <c r="B183" s="541"/>
      <c r="C183" s="543"/>
      <c r="D183" s="25" t="s">
        <v>1</v>
      </c>
      <c r="E183" s="3">
        <v>2</v>
      </c>
      <c r="F183" s="81" t="s">
        <v>21</v>
      </c>
      <c r="G183" s="3">
        <v>2</v>
      </c>
      <c r="H183" s="71" cm="1">
        <f t="array" ref="H183">_xlfn.IFS(L20&gt;2,2,L20=2,L20,L20&lt;2,L20)+_xlfn.IFS(L34&gt;2,2,L34=2,L34,L34&lt;2,L34)+_xlfn.IFS(L48&gt;2,2,L48=2,L48,L48&lt;2,L48)+_xlfn.IFS(L62&gt;2,2,L62=2,L62,L62&lt;2,L62)+_xlfn.IFS(L76&gt;2,2,L76=2,L76,L76&lt;2,L76)+_xlfn.IFS(L90&gt;2,2,L90=2,L90,L90&lt;2,L90)+_xlfn.IFS(L104&gt;2,2,L104=2,L104,L104&lt;2,L104)</f>
        <v>0</v>
      </c>
      <c r="I183" s="71">
        <f t="shared" si="8"/>
        <v>0</v>
      </c>
      <c r="J183" s="71">
        <f t="shared" si="9"/>
        <v>0</v>
      </c>
      <c r="K183" s="117">
        <f t="shared" si="10"/>
        <v>0</v>
      </c>
      <c r="P183" s="1"/>
      <c r="Q183" s="1"/>
    </row>
    <row r="184" spans="1:17" x14ac:dyDescent="0.25">
      <c r="A184" s="539"/>
      <c r="B184" s="541"/>
      <c r="C184" s="543"/>
      <c r="D184" s="25" t="s">
        <v>1</v>
      </c>
      <c r="E184" s="3">
        <v>3</v>
      </c>
      <c r="F184" s="81" t="s">
        <v>21</v>
      </c>
      <c r="G184" s="3">
        <v>1</v>
      </c>
      <c r="H184" s="71" cm="1">
        <f t="array" ref="H184">_xlfn.IFS(L21&gt;2,2,L21=2,L21,L21&lt;2,L21)+_xlfn.IFS(L35&gt;2,2,L35=2,L35,L35&lt;2,L35)+_xlfn.IFS(L49&gt;2,2,L49=2,L49,L49&lt;2,L49)+_xlfn.IFS(L63&gt;2,2,L63=2,L63,L63&lt;2,L63)+_xlfn.IFS(L77&gt;2,2,L77=2,L77,L77&lt;2,L77)+_xlfn.IFS(L91&gt;2,2,L91=2,L91,L91&lt;2,L91)+_xlfn.IFS(L105&gt;2,2,L105=2,L105,L105&lt;2,L105)</f>
        <v>0</v>
      </c>
      <c r="I184" s="71">
        <f t="shared" si="8"/>
        <v>0</v>
      </c>
      <c r="J184" s="71">
        <f t="shared" si="9"/>
        <v>0</v>
      </c>
      <c r="K184" s="117">
        <f t="shared" si="10"/>
        <v>0</v>
      </c>
      <c r="P184" s="1"/>
      <c r="Q184" s="1"/>
    </row>
    <row r="185" spans="1:17" x14ac:dyDescent="0.25">
      <c r="A185" s="539"/>
      <c r="B185" s="541"/>
      <c r="C185" s="543"/>
      <c r="D185" s="25" t="s">
        <v>2</v>
      </c>
      <c r="E185" s="3">
        <v>1</v>
      </c>
      <c r="F185" s="81" t="s">
        <v>21</v>
      </c>
      <c r="G185" s="3">
        <v>1</v>
      </c>
      <c r="H185" s="71" cm="1">
        <f t="array" ref="H185">_xlfn.IFS(L22&gt;2,2,L22=2,L22,L22&lt;2,L22)+_xlfn.IFS(L36&gt;2,2,L36=2,L36,L36&lt;2,L36)+_xlfn.IFS(L50&gt;2,2,L50=2,L50,L50&lt;2,L50)+_xlfn.IFS(L64&gt;2,2,L64=2,L64,L64&lt;2,L64)+_xlfn.IFS(L78&gt;2,2,L78=2,L78,L78&lt;2,L78)+_xlfn.IFS(L92&gt;2,2,L92=2,L92,L92&lt;2,L92)+_xlfn.IFS(L106&gt;2,2,L106=2,L106,L106&lt;2,L106)</f>
        <v>0</v>
      </c>
      <c r="I185" s="71">
        <f t="shared" si="8"/>
        <v>0</v>
      </c>
      <c r="J185" s="71">
        <f t="shared" si="9"/>
        <v>0</v>
      </c>
      <c r="K185" s="117">
        <f t="shared" si="10"/>
        <v>0</v>
      </c>
      <c r="P185" s="1"/>
      <c r="Q185" s="1"/>
    </row>
    <row r="186" spans="1:17" ht="15.75" thickBot="1" x14ac:dyDescent="0.3">
      <c r="A186" s="539"/>
      <c r="B186" s="541"/>
      <c r="C186" s="543"/>
      <c r="D186" s="25" t="s">
        <v>2</v>
      </c>
      <c r="E186" s="3">
        <v>2</v>
      </c>
      <c r="F186" s="81" t="s">
        <v>21</v>
      </c>
      <c r="G186" s="3">
        <v>1</v>
      </c>
      <c r="H186" s="71" cm="1">
        <f t="array" ref="H186">_xlfn.IFS(L23&gt;2,2,L23=2,L23,L23&lt;2,L23)+_xlfn.IFS(L37&gt;2,2,L37=2,L37,L37&lt;2,L37)+_xlfn.IFS(L51&gt;2,2,L51=2,L51,L51&lt;2,L51)+_xlfn.IFS(L65&gt;2,2,L65=2,L65,L65&lt;2,L65)+_xlfn.IFS(L79&gt;2,2,L79=2,L79,L79&lt;2,L79)+_xlfn.IFS(L93&gt;2,2,L93=2,L93,L93&lt;2,L93)+_xlfn.IFS(L107&gt;2,2,L107=2,L107,L107&lt;2,L107)</f>
        <v>0</v>
      </c>
      <c r="I186" s="71">
        <f t="shared" si="8"/>
        <v>0</v>
      </c>
      <c r="J186" s="71">
        <f t="shared" si="9"/>
        <v>0</v>
      </c>
      <c r="K186" s="117">
        <f t="shared" si="10"/>
        <v>0</v>
      </c>
      <c r="P186" s="1"/>
      <c r="Q186" s="1"/>
    </row>
    <row r="187" spans="1:17" ht="15.75" thickBot="1" x14ac:dyDescent="0.3">
      <c r="A187" s="203"/>
      <c r="B187" s="204"/>
      <c r="C187" s="204"/>
      <c r="D187" s="204"/>
      <c r="E187" s="204"/>
      <c r="F187" s="204"/>
      <c r="G187" s="205">
        <f>SUM(G173:G186)</f>
        <v>100</v>
      </c>
      <c r="H187" s="205">
        <f>SUM(H173:H186)</f>
        <v>0</v>
      </c>
      <c r="I187" s="205">
        <f>SUM(I173:I186)</f>
        <v>0</v>
      </c>
      <c r="J187" s="206">
        <f>SUM(J173:J186)</f>
        <v>0</v>
      </c>
      <c r="K187" s="209">
        <f>SUM(K173:K186)</f>
        <v>0</v>
      </c>
      <c r="P187" s="1"/>
      <c r="Q187" s="1"/>
    </row>
    <row r="188" spans="1:17" ht="15.75" thickBot="1" x14ac:dyDescent="0.3">
      <c r="J188" s="1"/>
      <c r="P188" s="1"/>
      <c r="Q188" s="1"/>
    </row>
    <row r="189" spans="1:17" ht="21.75" thickBot="1" x14ac:dyDescent="0.3">
      <c r="A189" s="544" t="s">
        <v>72</v>
      </c>
      <c r="B189" s="545"/>
      <c r="C189" s="545"/>
      <c r="D189" s="545"/>
      <c r="E189" s="545"/>
      <c r="F189" s="545"/>
      <c r="G189" s="545"/>
      <c r="H189" s="545"/>
      <c r="I189" s="545"/>
      <c r="J189" s="545"/>
      <c r="K189" s="546"/>
      <c r="P189" s="1"/>
      <c r="Q189" s="1"/>
    </row>
    <row r="190" spans="1:17" ht="45.75" thickBot="1" x14ac:dyDescent="0.3">
      <c r="A190" s="229" t="s">
        <v>167</v>
      </c>
      <c r="B190" s="169">
        <f>7*2</f>
        <v>14</v>
      </c>
      <c r="C190" s="230"/>
      <c r="D190" s="230"/>
      <c r="E190" s="230"/>
      <c r="F190" s="230"/>
      <c r="G190" s="230"/>
      <c r="H190" s="231"/>
      <c r="I190" s="231"/>
      <c r="J190" s="230"/>
      <c r="K190" s="329"/>
      <c r="L190" s="232" t="s">
        <v>163</v>
      </c>
      <c r="N190"/>
      <c r="O190"/>
      <c r="P190" s="1"/>
      <c r="Q190" s="1"/>
    </row>
    <row r="191" spans="1:17" ht="45.75" thickBot="1" x14ac:dyDescent="0.3">
      <c r="A191" s="158"/>
      <c r="B191" s="159"/>
      <c r="C191" s="196"/>
      <c r="D191" s="160" t="s">
        <v>187</v>
      </c>
      <c r="E191" s="161" t="s">
        <v>3</v>
      </c>
      <c r="F191" s="162" t="s">
        <v>19</v>
      </c>
      <c r="G191" s="330" t="s">
        <v>82</v>
      </c>
      <c r="H191" s="161" t="s">
        <v>77</v>
      </c>
      <c r="I191" s="161" t="s">
        <v>168</v>
      </c>
      <c r="J191" s="162" t="s">
        <v>70</v>
      </c>
      <c r="K191" s="245" t="s">
        <v>265</v>
      </c>
      <c r="L191" s="240">
        <f>B190/B210*100</f>
        <v>9.0909090909090917</v>
      </c>
      <c r="N191"/>
      <c r="O191"/>
      <c r="P191" s="1"/>
      <c r="Q191" s="1"/>
    </row>
    <row r="192" spans="1:17" x14ac:dyDescent="0.25">
      <c r="A192" s="538"/>
      <c r="B192" s="540"/>
      <c r="C192" s="542"/>
      <c r="D192" s="31" t="s">
        <v>0</v>
      </c>
      <c r="E192" s="17">
        <v>1</v>
      </c>
      <c r="F192" s="107" t="s">
        <v>20</v>
      </c>
      <c r="G192" s="17">
        <v>2</v>
      </c>
      <c r="H192" s="71" cm="1">
        <f t="array" ref="H192">_xlfn.IFS(M10&gt;2,2,M10=2,M10,M10&lt;2,M10)+_xlfn.IFS(M24&gt;2,2,M24=2,M24,M24&lt;2,M24)+_xlfn.IFS(M38&gt;2,2,M38=2,M38,M38&lt;2,M38)+_xlfn.IFS(M52&gt;2,2,M52=2,M52,M52&lt;2,M52)+_xlfn.IFS(M66&gt;2,2,M66=2,M66,M66&lt;2,M66)+_xlfn.IFS(M80&gt;2,2,M80=2,M80,M80&lt;2,M80)+_xlfn.IFS(M94&gt;2,2,M94=2,M94,M94&lt;2,M94)</f>
        <v>0</v>
      </c>
      <c r="I192" s="327">
        <f t="shared" ref="I192:I205" si="11">H192/B$190*100</f>
        <v>0</v>
      </c>
      <c r="J192" s="327">
        <f>I192*G192/100</f>
        <v>0</v>
      </c>
      <c r="K192" s="328">
        <f t="shared" ref="K192:K205" si="12">J192*L$172/100</f>
        <v>0</v>
      </c>
      <c r="N192"/>
      <c r="O192"/>
      <c r="P192" s="1"/>
      <c r="Q192" s="1"/>
    </row>
    <row r="193" spans="1:17" x14ac:dyDescent="0.25">
      <c r="A193" s="539"/>
      <c r="B193" s="541"/>
      <c r="C193" s="543"/>
      <c r="D193" s="25" t="s">
        <v>0</v>
      </c>
      <c r="E193" s="3">
        <v>2</v>
      </c>
      <c r="F193" s="81" t="s">
        <v>20</v>
      </c>
      <c r="G193" s="3">
        <v>81</v>
      </c>
      <c r="H193" s="71" cm="1">
        <f t="array" ref="H193">_xlfn.IFS(M11&gt;2,2,M11=2,M11,M11&lt;2,M11)+_xlfn.IFS(M25&gt;2,2,M25=2,M25,M25&lt;2,M25)+_xlfn.IFS(M39&gt;2,2,M39=2,M39,M39&lt;2,M39)+_xlfn.IFS(M53&gt;2,2,M53=2,M53,M53&lt;2,M53)+_xlfn.IFS(M67&gt;2,2,M67=2,M67,M67&lt;2,M67)+_xlfn.IFS(M81&gt;2,2,M81=2,M81,M81&lt;2,M81)+_xlfn.IFS(M95&gt;2,2,M95=2,M95,M95&lt;2,M95)</f>
        <v>0</v>
      </c>
      <c r="I193" s="71">
        <f t="shared" si="11"/>
        <v>0</v>
      </c>
      <c r="J193" s="71">
        <f t="shared" ref="J193:J205" si="13">I193*G193/100</f>
        <v>0</v>
      </c>
      <c r="K193" s="117">
        <f t="shared" si="12"/>
        <v>0</v>
      </c>
      <c r="N193"/>
      <c r="O193"/>
      <c r="P193" s="1"/>
      <c r="Q193" s="1"/>
    </row>
    <row r="194" spans="1:17" x14ac:dyDescent="0.25">
      <c r="A194" s="539"/>
      <c r="B194" s="541"/>
      <c r="C194" s="543"/>
      <c r="D194" s="25" t="s">
        <v>0</v>
      </c>
      <c r="E194" s="3">
        <v>3</v>
      </c>
      <c r="F194" s="81" t="s">
        <v>20</v>
      </c>
      <c r="G194" s="3">
        <v>2</v>
      </c>
      <c r="H194" s="71" cm="1">
        <f t="array" ref="H194">_xlfn.IFS(M12&gt;2,2,M12=2,M12,M12&lt;2,M12)+_xlfn.IFS(M26&gt;2,2,M26=2,M26,M26&lt;2,M26)+_xlfn.IFS(M40&gt;2,2,M40=2,M40,M40&lt;2,M40)+_xlfn.IFS(M54&gt;2,2,M54=2,M54,M54&lt;2,M54)+_xlfn.IFS(M68&gt;2,2,M68=2,M68,M68&lt;2,M68)+_xlfn.IFS(M82&gt;2,2,M82=2,M82,M82&lt;2,M82)+_xlfn.IFS(M96&gt;2,2,M96=2,M96,M96&lt;2,M96)</f>
        <v>0</v>
      </c>
      <c r="I194" s="71">
        <f t="shared" si="11"/>
        <v>0</v>
      </c>
      <c r="J194" s="71">
        <f t="shared" si="13"/>
        <v>0</v>
      </c>
      <c r="K194" s="117">
        <f t="shared" si="12"/>
        <v>0</v>
      </c>
      <c r="N194"/>
      <c r="O194"/>
      <c r="P194" s="1"/>
      <c r="Q194" s="1"/>
    </row>
    <row r="195" spans="1:17" x14ac:dyDescent="0.25">
      <c r="A195" s="539"/>
      <c r="B195" s="541"/>
      <c r="C195" s="543"/>
      <c r="D195" s="25" t="s">
        <v>6</v>
      </c>
      <c r="E195" s="3">
        <v>1</v>
      </c>
      <c r="F195" s="81" t="s">
        <v>20</v>
      </c>
      <c r="G195" s="3">
        <v>1</v>
      </c>
      <c r="H195" s="71" cm="1">
        <f t="array" ref="H195">_xlfn.IFS(M13&gt;2,2,M13=2,M13,M13&lt;2,M13)+_xlfn.IFS(M27&gt;2,2,M27=2,M27,M27&lt;2,M27)+_xlfn.IFS(M41&gt;2,2,M41=2,M41,M41&lt;2,M41)+_xlfn.IFS(M55&gt;2,2,M55=2,M55,M55&lt;2,M55)+_xlfn.IFS(M69&gt;2,2,M69=2,M69,M69&lt;2,M69)+_xlfn.IFS(M83&gt;2,2,M83=2,M83,M83&lt;2,M83)+_xlfn.IFS(M97&gt;2,2,M97=2,M97,M97&lt;2,M97)</f>
        <v>0</v>
      </c>
      <c r="I195" s="71">
        <f t="shared" si="11"/>
        <v>0</v>
      </c>
      <c r="J195" s="71">
        <f t="shared" si="13"/>
        <v>0</v>
      </c>
      <c r="K195" s="117">
        <f t="shared" si="12"/>
        <v>0</v>
      </c>
      <c r="N195"/>
      <c r="O195"/>
      <c r="P195" s="1"/>
      <c r="Q195" s="1"/>
    </row>
    <row r="196" spans="1:17" x14ac:dyDescent="0.25">
      <c r="A196" s="539"/>
      <c r="B196" s="541"/>
      <c r="C196" s="543"/>
      <c r="D196" s="25" t="s">
        <v>6</v>
      </c>
      <c r="E196" s="3">
        <v>2</v>
      </c>
      <c r="F196" s="81" t="s">
        <v>20</v>
      </c>
      <c r="G196" s="3">
        <v>4</v>
      </c>
      <c r="H196" s="71" cm="1">
        <f t="array" ref="H196">_xlfn.IFS(M14&gt;2,2,M14=2,M14,M14&lt;2,M14)+_xlfn.IFS(M28&gt;2,2,M28=2,M28,M28&lt;2,M28)+_xlfn.IFS(M42&gt;2,2,M42=2,M42,M42&lt;2,M42)+_xlfn.IFS(M56&gt;2,2,M56=2,M56,M56&lt;2,M56)+_xlfn.IFS(M70&gt;2,2,M70=2,M70,M70&lt;2,M70)+_xlfn.IFS(M84&gt;2,2,M84=2,M84,M84&lt;2,M84)+_xlfn.IFS(M98&gt;2,2,M98=2,M98,M98&lt;2,M98)</f>
        <v>0</v>
      </c>
      <c r="I196" s="71">
        <f t="shared" si="11"/>
        <v>0</v>
      </c>
      <c r="J196" s="71">
        <f t="shared" si="13"/>
        <v>0</v>
      </c>
      <c r="K196" s="117">
        <f t="shared" si="12"/>
        <v>0</v>
      </c>
      <c r="N196"/>
      <c r="O196"/>
      <c r="P196" s="1"/>
      <c r="Q196" s="1"/>
    </row>
    <row r="197" spans="1:17" x14ac:dyDescent="0.25">
      <c r="A197" s="539"/>
      <c r="B197" s="541"/>
      <c r="C197" s="543"/>
      <c r="D197" s="25" t="s">
        <v>6</v>
      </c>
      <c r="E197" s="3">
        <v>3</v>
      </c>
      <c r="F197" s="81" t="s">
        <v>20</v>
      </c>
      <c r="G197" s="3">
        <v>1</v>
      </c>
      <c r="H197" s="71" cm="1">
        <f t="array" ref="H197">_xlfn.IFS(M15&gt;2,2,M15=2,M15,M15&lt;2,M15)+_xlfn.IFS(M29&gt;2,2,M29=2,M29,M29&lt;2,M29)+_xlfn.IFS(M43&gt;2,2,M43=2,M43,M43&lt;2,M43)+_xlfn.IFS(M57&gt;2,2,M57=2,M57,M57&lt;2,M57)+_xlfn.IFS(M71&gt;2,2,M71=2,M71,M71&lt;2,M71)+_xlfn.IFS(M85&gt;2,2,M85=2,M85,M85&lt;2,M85)+_xlfn.IFS(M99&gt;2,2,M99=2,M99,M99&lt;2,M99)</f>
        <v>0</v>
      </c>
      <c r="I197" s="71">
        <f t="shared" si="11"/>
        <v>0</v>
      </c>
      <c r="J197" s="71">
        <f t="shared" si="13"/>
        <v>0</v>
      </c>
      <c r="K197" s="117">
        <f t="shared" si="12"/>
        <v>0</v>
      </c>
      <c r="N197"/>
      <c r="O197"/>
      <c r="P197" s="1"/>
      <c r="Q197" s="1"/>
    </row>
    <row r="198" spans="1:17" x14ac:dyDescent="0.25">
      <c r="A198" s="539"/>
      <c r="B198" s="541"/>
      <c r="C198" s="543"/>
      <c r="D198" s="25" t="s">
        <v>7</v>
      </c>
      <c r="E198" s="3">
        <v>1</v>
      </c>
      <c r="F198" s="81" t="s">
        <v>21</v>
      </c>
      <c r="G198" s="3">
        <v>1</v>
      </c>
      <c r="H198" s="71" cm="1">
        <f t="array" ref="H198">_xlfn.IFS(M16&gt;2,2,M16=2,M16,M16&lt;2,M16)+_xlfn.IFS(M30&gt;2,2,M30=2,M30,M30&lt;2,M30)+_xlfn.IFS(M44&gt;2,2,M44=2,M44,M44&lt;2,M44)+_xlfn.IFS(M58&gt;2,2,M58=2,M58,M58&lt;2,M58)+_xlfn.IFS(M72&gt;2,2,M72=2,M72,M72&lt;2,M72)+_xlfn.IFS(M86&gt;2,2,M86=2,M86,M86&lt;2,M86)+_xlfn.IFS(M100&gt;2,2,M100=2,M100,M100&lt;2,M100)</f>
        <v>0</v>
      </c>
      <c r="I198" s="71">
        <f t="shared" si="11"/>
        <v>0</v>
      </c>
      <c r="J198" s="71">
        <f t="shared" si="13"/>
        <v>0</v>
      </c>
      <c r="K198" s="117">
        <f t="shared" si="12"/>
        <v>0</v>
      </c>
      <c r="N198"/>
      <c r="O198"/>
      <c r="P198" s="1"/>
      <c r="Q198" s="1"/>
    </row>
    <row r="199" spans="1:17" x14ac:dyDescent="0.25">
      <c r="A199" s="539"/>
      <c r="B199" s="541"/>
      <c r="C199" s="543"/>
      <c r="D199" s="25" t="s">
        <v>7</v>
      </c>
      <c r="E199" s="3">
        <v>2</v>
      </c>
      <c r="F199" s="81" t="s">
        <v>21</v>
      </c>
      <c r="G199" s="3">
        <v>1</v>
      </c>
      <c r="H199" s="71" cm="1">
        <f t="array" ref="H199">_xlfn.IFS(M17&gt;2,2,M17=2,M17,M17&lt;2,M17)+_xlfn.IFS(M31&gt;2,2,M31=2,M31,M31&lt;2,M31)+_xlfn.IFS(M45&gt;2,2,M45=2,M45,M45&lt;2,M45)+_xlfn.IFS(M59&gt;2,2,M59=2,M59,M59&lt;2,M59)+_xlfn.IFS(M73&gt;2,2,M73=2,M73,M73&lt;2,M73)+_xlfn.IFS(M87&gt;2,2,M87=2,M87,M87&lt;2,M87)+_xlfn.IFS(M101&gt;2,2,M101=2,M101,M101&lt;2,M101)</f>
        <v>0</v>
      </c>
      <c r="I199" s="71">
        <f t="shared" si="11"/>
        <v>0</v>
      </c>
      <c r="J199" s="71">
        <f t="shared" si="13"/>
        <v>0</v>
      </c>
      <c r="K199" s="117">
        <f t="shared" si="12"/>
        <v>0</v>
      </c>
      <c r="N199"/>
      <c r="O199"/>
      <c r="P199" s="1"/>
      <c r="Q199" s="1"/>
    </row>
    <row r="200" spans="1:17" x14ac:dyDescent="0.25">
      <c r="A200" s="539"/>
      <c r="B200" s="541"/>
      <c r="C200" s="543"/>
      <c r="D200" s="25" t="s">
        <v>7</v>
      </c>
      <c r="E200" s="3">
        <v>3</v>
      </c>
      <c r="F200" s="81" t="s">
        <v>21</v>
      </c>
      <c r="G200" s="3">
        <v>1</v>
      </c>
      <c r="H200" s="71" cm="1">
        <f t="array" ref="H200">_xlfn.IFS(M18&gt;2,2,M18=2,M18,M18&lt;2,M18)+_xlfn.IFS(M32&gt;2,2,M32=2,M32,M32&lt;2,M32)+_xlfn.IFS(M46&gt;2,2,M46=2,M46,M46&lt;2,M46)+_xlfn.IFS(M60&gt;2,2,M60=2,M60,M60&lt;2,M60)+_xlfn.IFS(M74&gt;2,2,M74=2,M74,M74&lt;2,M74)+_xlfn.IFS(M88&gt;2,2,M88=2,M88,M88&lt;2,M88)+_xlfn.IFS(M102&gt;2,2,M102=2,M102,M102&lt;2,M102)</f>
        <v>0</v>
      </c>
      <c r="I200" s="71">
        <f t="shared" si="11"/>
        <v>0</v>
      </c>
      <c r="J200" s="71">
        <f t="shared" si="13"/>
        <v>0</v>
      </c>
      <c r="K200" s="117">
        <f t="shared" si="12"/>
        <v>0</v>
      </c>
      <c r="N200"/>
      <c r="O200"/>
      <c r="P200" s="1"/>
      <c r="Q200" s="1"/>
    </row>
    <row r="201" spans="1:17" x14ac:dyDescent="0.25">
      <c r="A201" s="539"/>
      <c r="B201" s="541"/>
      <c r="C201" s="543"/>
      <c r="D201" s="25" t="s">
        <v>1</v>
      </c>
      <c r="E201" s="3">
        <v>1</v>
      </c>
      <c r="F201" s="81" t="s">
        <v>21</v>
      </c>
      <c r="G201" s="3">
        <v>1</v>
      </c>
      <c r="H201" s="71" cm="1">
        <f t="array" ref="H201">_xlfn.IFS(M19&gt;2,2,M19=2,M19,M19&lt;2,M19)+_xlfn.IFS(M33&gt;2,2,M33=2,M33,M33&lt;2,M33)+_xlfn.IFS(M47&gt;2,2,M47=2,M47,M47&lt;2,M47)+_xlfn.IFS(M61&gt;2,2,M61=2,M61,M61&lt;2,M61)+_xlfn.IFS(M75&gt;2,2,M75=2,M75,M75&lt;2,M75)+_xlfn.IFS(M89&gt;2,2,M89=2,M89,M89&lt;2,M89)+_xlfn.IFS(M103&gt;2,2,M103=2,M103,M103&lt;2,M103)</f>
        <v>0</v>
      </c>
      <c r="I201" s="71">
        <f t="shared" si="11"/>
        <v>0</v>
      </c>
      <c r="J201" s="71">
        <f t="shared" si="13"/>
        <v>0</v>
      </c>
      <c r="K201" s="117">
        <f t="shared" si="12"/>
        <v>0</v>
      </c>
      <c r="N201"/>
      <c r="O201"/>
      <c r="P201" s="1"/>
      <c r="Q201" s="1"/>
    </row>
    <row r="202" spans="1:17" x14ac:dyDescent="0.25">
      <c r="A202" s="539"/>
      <c r="B202" s="541"/>
      <c r="C202" s="543"/>
      <c r="D202" s="25" t="s">
        <v>1</v>
      </c>
      <c r="E202" s="3">
        <v>2</v>
      </c>
      <c r="F202" s="81" t="s">
        <v>21</v>
      </c>
      <c r="G202" s="3">
        <v>2</v>
      </c>
      <c r="H202" s="71" cm="1">
        <f t="array" ref="H202">_xlfn.IFS(M20&gt;2,2,M20=2,M20,M20&lt;2,M20)+_xlfn.IFS(M34&gt;2,2,M34=2,M34,M34&lt;2,M34)+_xlfn.IFS(M48&gt;2,2,M48=2,M48,M48&lt;2,M48)+_xlfn.IFS(M62&gt;2,2,M62=2,M62,M62&lt;2,M62)+_xlfn.IFS(M76&gt;2,2,M76=2,M76,M76&lt;2,M76)+_xlfn.IFS(M90&gt;2,2,M90=2,M90,M90&lt;2,M90)+_xlfn.IFS(M104&gt;2,2,M104=2,M104,M104&lt;2,M104)</f>
        <v>0</v>
      </c>
      <c r="I202" s="71">
        <f t="shared" si="11"/>
        <v>0</v>
      </c>
      <c r="J202" s="71">
        <f t="shared" si="13"/>
        <v>0</v>
      </c>
      <c r="K202" s="117">
        <f t="shared" si="12"/>
        <v>0</v>
      </c>
      <c r="N202"/>
      <c r="O202"/>
      <c r="P202" s="1"/>
      <c r="Q202" s="1"/>
    </row>
    <row r="203" spans="1:17" x14ac:dyDescent="0.25">
      <c r="A203" s="539"/>
      <c r="B203" s="541"/>
      <c r="C203" s="543"/>
      <c r="D203" s="25" t="s">
        <v>1</v>
      </c>
      <c r="E203" s="3">
        <v>3</v>
      </c>
      <c r="F203" s="81" t="s">
        <v>21</v>
      </c>
      <c r="G203" s="3">
        <v>1</v>
      </c>
      <c r="H203" s="71" cm="1">
        <f t="array" ref="H203">_xlfn.IFS(M21&gt;2,2,M21=2,M21,M21&lt;2,M21)+_xlfn.IFS(M35&gt;2,2,M35=2,M35,M35&lt;2,M35)+_xlfn.IFS(M49&gt;2,2,M49=2,M49,M49&lt;2,M49)+_xlfn.IFS(M63&gt;2,2,M63=2,M63,M63&lt;2,M63)+_xlfn.IFS(M77&gt;2,2,M77=2,M77,M77&lt;2,M77)+_xlfn.IFS(M91&gt;2,2,M91=2,M91,M91&lt;2,M91)+_xlfn.IFS(M105&gt;2,2,M105=2,M105,M105&lt;2,M105)</f>
        <v>0</v>
      </c>
      <c r="I203" s="71">
        <f t="shared" si="11"/>
        <v>0</v>
      </c>
      <c r="J203" s="71">
        <f t="shared" si="13"/>
        <v>0</v>
      </c>
      <c r="K203" s="117">
        <f t="shared" si="12"/>
        <v>0</v>
      </c>
      <c r="N203"/>
      <c r="O203"/>
      <c r="P203" s="1"/>
      <c r="Q203" s="1"/>
    </row>
    <row r="204" spans="1:17" x14ac:dyDescent="0.25">
      <c r="A204" s="539"/>
      <c r="B204" s="541"/>
      <c r="C204" s="543"/>
      <c r="D204" s="25" t="s">
        <v>2</v>
      </c>
      <c r="E204" s="3">
        <v>1</v>
      </c>
      <c r="F204" s="81" t="s">
        <v>21</v>
      </c>
      <c r="G204" s="3">
        <v>1</v>
      </c>
      <c r="H204" s="71" cm="1">
        <f t="array" ref="H204">_xlfn.IFS(M22&gt;2,2,M22=2,M22,M22&lt;2,M22)+_xlfn.IFS(M36&gt;2,2,M36=2,M36,M36&lt;2,M36)+_xlfn.IFS(M50&gt;2,2,M50=2,M50,M50&lt;2,M50)+_xlfn.IFS(M64&gt;2,2,M64=2,M64,M64&lt;2,M64)+_xlfn.IFS(M78&gt;2,2,M78=2,M78,M78&lt;2,M78)+_xlfn.IFS(M92&gt;2,2,M92=2,M92,M92&lt;2,M92)+_xlfn.IFS(M106&gt;2,2,M106=2,M106,M106&lt;2,M106)</f>
        <v>0</v>
      </c>
      <c r="I204" s="71">
        <f t="shared" si="11"/>
        <v>0</v>
      </c>
      <c r="J204" s="71">
        <f t="shared" si="13"/>
        <v>0</v>
      </c>
      <c r="K204" s="117">
        <f t="shared" si="12"/>
        <v>0</v>
      </c>
      <c r="N204"/>
      <c r="O204"/>
      <c r="P204" s="1"/>
      <c r="Q204" s="1"/>
    </row>
    <row r="205" spans="1:17" ht="15.75" thickBot="1" x14ac:dyDescent="0.3">
      <c r="A205" s="539"/>
      <c r="B205" s="541"/>
      <c r="C205" s="543"/>
      <c r="D205" s="25" t="s">
        <v>2</v>
      </c>
      <c r="E205" s="3">
        <v>2</v>
      </c>
      <c r="F205" s="81" t="s">
        <v>21</v>
      </c>
      <c r="G205" s="3">
        <v>1</v>
      </c>
      <c r="H205" s="71" cm="1">
        <f t="array" ref="H205">_xlfn.IFS(M23&gt;2,2,M23=2,M23,M23&lt;2,M23)+_xlfn.IFS(M37&gt;2,2,M37=2,M37,M37&lt;2,M37)+_xlfn.IFS(M51&gt;2,2,M51=2,M51,M51&lt;2,M51)+_xlfn.IFS(M65&gt;2,2,M65=2,M65,M65&lt;2,M65)+_xlfn.IFS(M79&gt;2,2,M79=2,M79,M79&lt;2,M79)+_xlfn.IFS(M93&gt;2,2,M93=2,M93,M93&lt;2,M93)+_xlfn.IFS(M107&gt;2,2,M107=2,M107,M107&lt;2,M107)</f>
        <v>0</v>
      </c>
      <c r="I205" s="71">
        <f t="shared" si="11"/>
        <v>0</v>
      </c>
      <c r="J205" s="71">
        <f t="shared" si="13"/>
        <v>0</v>
      </c>
      <c r="K205" s="117">
        <f t="shared" si="12"/>
        <v>0</v>
      </c>
      <c r="N205"/>
      <c r="O205"/>
      <c r="P205" s="1"/>
      <c r="Q205" s="1"/>
    </row>
    <row r="206" spans="1:17" ht="15.75" thickBot="1" x14ac:dyDescent="0.3">
      <c r="A206" s="203"/>
      <c r="B206" s="204"/>
      <c r="C206" s="204"/>
      <c r="D206" s="204"/>
      <c r="E206" s="204"/>
      <c r="F206" s="204"/>
      <c r="G206" s="205">
        <f>SUM(G192:G205)</f>
        <v>100</v>
      </c>
      <c r="H206" s="205">
        <f>SUM(H192:H205)</f>
        <v>0</v>
      </c>
      <c r="I206" s="205">
        <f>H206/G206*100</f>
        <v>0</v>
      </c>
      <c r="J206" s="206">
        <f>SUM(J192:J205)</f>
        <v>0</v>
      </c>
      <c r="K206" s="209">
        <f>SUM(K192:K205)</f>
        <v>0</v>
      </c>
      <c r="N206"/>
      <c r="O206"/>
      <c r="P206" s="1"/>
      <c r="Q206" s="1"/>
    </row>
    <row r="207" spans="1:17" x14ac:dyDescent="0.25">
      <c r="G207" s="56"/>
      <c r="J207" s="1"/>
      <c r="N207"/>
      <c r="O207"/>
      <c r="P207" s="1"/>
      <c r="Q207" s="1"/>
    </row>
    <row r="208" spans="1:17" ht="15.75" thickBot="1" x14ac:dyDescent="0.3">
      <c r="G208" s="56"/>
      <c r="J208" s="1"/>
      <c r="N208"/>
      <c r="O208"/>
      <c r="P208" s="1"/>
      <c r="Q208" s="1"/>
    </row>
    <row r="209" spans="1:17" ht="21.75" thickBot="1" x14ac:dyDescent="0.3">
      <c r="A209" s="163" t="s">
        <v>78</v>
      </c>
      <c r="B209" s="164"/>
      <c r="C209" s="164"/>
      <c r="D209" s="164"/>
      <c r="E209" s="164"/>
      <c r="F209" s="164"/>
      <c r="G209" s="164"/>
      <c r="H209" s="164"/>
      <c r="I209" s="164"/>
      <c r="J209" s="164"/>
      <c r="K209" s="165"/>
      <c r="N209"/>
      <c r="P209" s="1"/>
      <c r="Q209" s="1"/>
    </row>
    <row r="210" spans="1:17" ht="15.75" customHeight="1" x14ac:dyDescent="0.25">
      <c r="A210" s="147" t="s">
        <v>262</v>
      </c>
      <c r="B210" s="154">
        <f>B190+B171+B151+B131</f>
        <v>154</v>
      </c>
      <c r="C210" s="155"/>
      <c r="D210" s="155"/>
      <c r="E210" s="155"/>
      <c r="F210" s="155"/>
      <c r="G210" s="156"/>
      <c r="H210" s="156"/>
      <c r="I210" s="155"/>
      <c r="J210" s="155"/>
      <c r="K210" s="166"/>
      <c r="L210" s="232" t="s">
        <v>162</v>
      </c>
      <c r="N210"/>
      <c r="P210" s="1"/>
      <c r="Q210" s="1"/>
    </row>
    <row r="211" spans="1:17" ht="45.75" customHeight="1" thickBot="1" x14ac:dyDescent="0.3">
      <c r="A211" s="158"/>
      <c r="B211" s="159"/>
      <c r="C211" s="196"/>
      <c r="D211" s="160" t="s">
        <v>187</v>
      </c>
      <c r="E211" s="161" t="s">
        <v>3</v>
      </c>
      <c r="F211" s="162" t="s">
        <v>19</v>
      </c>
      <c r="G211" s="198" t="s">
        <v>73</v>
      </c>
      <c r="H211" s="161" t="s">
        <v>75</v>
      </c>
      <c r="I211" s="161" t="s">
        <v>74</v>
      </c>
      <c r="J211" s="162" t="s">
        <v>72</v>
      </c>
      <c r="K211" s="196" t="s">
        <v>76</v>
      </c>
      <c r="L211" s="240">
        <f>SUM(L191+L172+L153+L132)</f>
        <v>100</v>
      </c>
      <c r="N211"/>
      <c r="O211"/>
      <c r="P211" s="1"/>
      <c r="Q211" s="1"/>
    </row>
    <row r="212" spans="1:17" x14ac:dyDescent="0.25">
      <c r="A212" s="554"/>
      <c r="B212" s="560"/>
      <c r="C212" s="557"/>
      <c r="D212" s="24" t="s">
        <v>0</v>
      </c>
      <c r="E212" s="2">
        <v>1</v>
      </c>
      <c r="F212" s="83" t="s">
        <v>20</v>
      </c>
      <c r="G212" s="85">
        <f>K133</f>
        <v>0</v>
      </c>
      <c r="H212" s="71">
        <f t="shared" ref="H212:H225" si="14">K154</f>
        <v>0</v>
      </c>
      <c r="I212" s="71">
        <f t="shared" ref="I212:I225" si="15">K173</f>
        <v>0</v>
      </c>
      <c r="J212" s="71">
        <f t="shared" ref="J212:J225" si="16">K192</f>
        <v>0</v>
      </c>
      <c r="K212" s="117">
        <f>SUM(G212:J212)</f>
        <v>0</v>
      </c>
      <c r="N212"/>
      <c r="O212"/>
      <c r="P212" s="1"/>
      <c r="Q212" s="1"/>
    </row>
    <row r="213" spans="1:17" x14ac:dyDescent="0.25">
      <c r="A213" s="555"/>
      <c r="B213" s="561"/>
      <c r="C213" s="558"/>
      <c r="D213" s="25" t="s">
        <v>0</v>
      </c>
      <c r="E213" s="3">
        <v>2</v>
      </c>
      <c r="F213" s="81" t="s">
        <v>20</v>
      </c>
      <c r="G213" s="86">
        <f t="shared" ref="G213:G225" si="17">K134</f>
        <v>0</v>
      </c>
      <c r="H213" s="71">
        <f t="shared" si="14"/>
        <v>0</v>
      </c>
      <c r="I213" s="71">
        <f t="shared" si="15"/>
        <v>0</v>
      </c>
      <c r="J213" s="71">
        <f t="shared" si="16"/>
        <v>0</v>
      </c>
      <c r="K213" s="117">
        <f t="shared" ref="K213:K225" si="18">SUM(G213:J213)</f>
        <v>0</v>
      </c>
      <c r="N213"/>
      <c r="O213"/>
      <c r="P213" s="1"/>
      <c r="Q213" s="1"/>
    </row>
    <row r="214" spans="1:17" x14ac:dyDescent="0.25">
      <c r="A214" s="555"/>
      <c r="B214" s="561"/>
      <c r="C214" s="558"/>
      <c r="D214" s="25" t="s">
        <v>0</v>
      </c>
      <c r="E214" s="3">
        <v>3</v>
      </c>
      <c r="F214" s="81" t="s">
        <v>20</v>
      </c>
      <c r="G214" s="86">
        <f t="shared" si="17"/>
        <v>0</v>
      </c>
      <c r="H214" s="71">
        <f t="shared" si="14"/>
        <v>0</v>
      </c>
      <c r="I214" s="71">
        <f t="shared" si="15"/>
        <v>0</v>
      </c>
      <c r="J214" s="71">
        <f t="shared" si="16"/>
        <v>0</v>
      </c>
      <c r="K214" s="117">
        <f t="shared" si="18"/>
        <v>0</v>
      </c>
      <c r="N214"/>
      <c r="O214"/>
      <c r="P214" s="1"/>
      <c r="Q214" s="1"/>
    </row>
    <row r="215" spans="1:17" x14ac:dyDescent="0.25">
      <c r="A215" s="555"/>
      <c r="B215" s="561"/>
      <c r="C215" s="558"/>
      <c r="D215" s="25" t="s">
        <v>6</v>
      </c>
      <c r="E215" s="3">
        <v>1</v>
      </c>
      <c r="F215" s="81" t="s">
        <v>20</v>
      </c>
      <c r="G215" s="86">
        <f t="shared" si="17"/>
        <v>0</v>
      </c>
      <c r="H215" s="71">
        <f t="shared" si="14"/>
        <v>0</v>
      </c>
      <c r="I215" s="71">
        <f t="shared" si="15"/>
        <v>0</v>
      </c>
      <c r="J215" s="71">
        <f t="shared" si="16"/>
        <v>0</v>
      </c>
      <c r="K215" s="117">
        <f t="shared" si="18"/>
        <v>0</v>
      </c>
      <c r="N215"/>
      <c r="O215"/>
      <c r="P215" s="1"/>
      <c r="Q215" s="1"/>
    </row>
    <row r="216" spans="1:17" x14ac:dyDescent="0.25">
      <c r="A216" s="555"/>
      <c r="B216" s="561"/>
      <c r="C216" s="558"/>
      <c r="D216" s="25" t="s">
        <v>6</v>
      </c>
      <c r="E216" s="3">
        <v>2</v>
      </c>
      <c r="F216" s="81" t="s">
        <v>20</v>
      </c>
      <c r="G216" s="86">
        <f t="shared" si="17"/>
        <v>0</v>
      </c>
      <c r="H216" s="71">
        <f t="shared" si="14"/>
        <v>0</v>
      </c>
      <c r="I216" s="71">
        <f t="shared" si="15"/>
        <v>0</v>
      </c>
      <c r="J216" s="71">
        <f t="shared" si="16"/>
        <v>0</v>
      </c>
      <c r="K216" s="117">
        <f t="shared" si="18"/>
        <v>0</v>
      </c>
      <c r="N216"/>
      <c r="O216"/>
      <c r="P216" s="1"/>
      <c r="Q216" s="1"/>
    </row>
    <row r="217" spans="1:17" x14ac:dyDescent="0.25">
      <c r="A217" s="555"/>
      <c r="B217" s="561"/>
      <c r="C217" s="558"/>
      <c r="D217" s="25" t="s">
        <v>6</v>
      </c>
      <c r="E217" s="3">
        <v>3</v>
      </c>
      <c r="F217" s="81" t="s">
        <v>20</v>
      </c>
      <c r="G217" s="86">
        <f t="shared" si="17"/>
        <v>0</v>
      </c>
      <c r="H217" s="71">
        <f t="shared" si="14"/>
        <v>0</v>
      </c>
      <c r="I217" s="71">
        <f t="shared" si="15"/>
        <v>0</v>
      </c>
      <c r="J217" s="71">
        <f t="shared" si="16"/>
        <v>0</v>
      </c>
      <c r="K217" s="117">
        <f t="shared" si="18"/>
        <v>0</v>
      </c>
      <c r="N217"/>
      <c r="O217"/>
      <c r="P217" s="1"/>
      <c r="Q217" s="1"/>
    </row>
    <row r="218" spans="1:17" x14ac:dyDescent="0.25">
      <c r="A218" s="555"/>
      <c r="B218" s="561"/>
      <c r="C218" s="558"/>
      <c r="D218" s="25" t="s">
        <v>7</v>
      </c>
      <c r="E218" s="3">
        <v>1</v>
      </c>
      <c r="F218" s="81" t="s">
        <v>21</v>
      </c>
      <c r="G218" s="86">
        <f t="shared" si="17"/>
        <v>0</v>
      </c>
      <c r="H218" s="71">
        <f t="shared" si="14"/>
        <v>0</v>
      </c>
      <c r="I218" s="71">
        <f t="shared" si="15"/>
        <v>0</v>
      </c>
      <c r="J218" s="71">
        <f t="shared" si="16"/>
        <v>0</v>
      </c>
      <c r="K218" s="117">
        <f t="shared" si="18"/>
        <v>0</v>
      </c>
      <c r="N218"/>
      <c r="O218"/>
      <c r="P218" s="1"/>
      <c r="Q218" s="1"/>
    </row>
    <row r="219" spans="1:17" x14ac:dyDescent="0.25">
      <c r="A219" s="555"/>
      <c r="B219" s="561"/>
      <c r="C219" s="558"/>
      <c r="D219" s="25" t="s">
        <v>7</v>
      </c>
      <c r="E219" s="3">
        <v>2</v>
      </c>
      <c r="F219" s="81" t="s">
        <v>21</v>
      </c>
      <c r="G219" s="86">
        <f t="shared" si="17"/>
        <v>0</v>
      </c>
      <c r="H219" s="71">
        <f t="shared" si="14"/>
        <v>0</v>
      </c>
      <c r="I219" s="71">
        <f t="shared" si="15"/>
        <v>0</v>
      </c>
      <c r="J219" s="71">
        <f t="shared" si="16"/>
        <v>0</v>
      </c>
      <c r="K219" s="117">
        <f t="shared" si="18"/>
        <v>0</v>
      </c>
      <c r="N219"/>
      <c r="O219"/>
      <c r="P219" s="1"/>
      <c r="Q219" s="1"/>
    </row>
    <row r="220" spans="1:17" x14ac:dyDescent="0.25">
      <c r="A220" s="555"/>
      <c r="B220" s="561"/>
      <c r="C220" s="558"/>
      <c r="D220" s="25" t="s">
        <v>7</v>
      </c>
      <c r="E220" s="3">
        <v>3</v>
      </c>
      <c r="F220" s="81" t="s">
        <v>21</v>
      </c>
      <c r="G220" s="86">
        <f t="shared" si="17"/>
        <v>0</v>
      </c>
      <c r="H220" s="71">
        <f t="shared" si="14"/>
        <v>0</v>
      </c>
      <c r="I220" s="71">
        <f t="shared" si="15"/>
        <v>0</v>
      </c>
      <c r="J220" s="71">
        <f t="shared" si="16"/>
        <v>0</v>
      </c>
      <c r="K220" s="117">
        <f t="shared" si="18"/>
        <v>0</v>
      </c>
      <c r="N220"/>
      <c r="O220"/>
      <c r="P220" s="1"/>
      <c r="Q220" s="1"/>
    </row>
    <row r="221" spans="1:17" x14ac:dyDescent="0.25">
      <c r="A221" s="555"/>
      <c r="B221" s="561"/>
      <c r="C221" s="558"/>
      <c r="D221" s="25" t="s">
        <v>1</v>
      </c>
      <c r="E221" s="3">
        <v>1</v>
      </c>
      <c r="F221" s="81" t="s">
        <v>21</v>
      </c>
      <c r="G221" s="86">
        <f t="shared" si="17"/>
        <v>0</v>
      </c>
      <c r="H221" s="71">
        <f t="shared" si="14"/>
        <v>0</v>
      </c>
      <c r="I221" s="71">
        <f t="shared" si="15"/>
        <v>0</v>
      </c>
      <c r="J221" s="71">
        <f t="shared" si="16"/>
        <v>0</v>
      </c>
      <c r="K221" s="117">
        <f t="shared" si="18"/>
        <v>0</v>
      </c>
      <c r="N221"/>
      <c r="O221"/>
      <c r="P221" s="1"/>
      <c r="Q221" s="1"/>
    </row>
    <row r="222" spans="1:17" x14ac:dyDescent="0.25">
      <c r="A222" s="555"/>
      <c r="B222" s="561"/>
      <c r="C222" s="558"/>
      <c r="D222" s="25" t="s">
        <v>1</v>
      </c>
      <c r="E222" s="3">
        <v>2</v>
      </c>
      <c r="F222" s="81" t="s">
        <v>21</v>
      </c>
      <c r="G222" s="86">
        <f t="shared" si="17"/>
        <v>0</v>
      </c>
      <c r="H222" s="71">
        <f t="shared" si="14"/>
        <v>0</v>
      </c>
      <c r="I222" s="71">
        <f t="shared" si="15"/>
        <v>0</v>
      </c>
      <c r="J222" s="71">
        <f t="shared" si="16"/>
        <v>0</v>
      </c>
      <c r="K222" s="117">
        <f t="shared" si="18"/>
        <v>0</v>
      </c>
      <c r="N222"/>
      <c r="O222"/>
      <c r="P222" s="1"/>
      <c r="Q222" s="1"/>
    </row>
    <row r="223" spans="1:17" x14ac:dyDescent="0.25">
      <c r="A223" s="555"/>
      <c r="B223" s="561"/>
      <c r="C223" s="558"/>
      <c r="D223" s="25" t="s">
        <v>1</v>
      </c>
      <c r="E223" s="3">
        <v>3</v>
      </c>
      <c r="F223" s="81" t="s">
        <v>21</v>
      </c>
      <c r="G223" s="86">
        <f t="shared" si="17"/>
        <v>0</v>
      </c>
      <c r="H223" s="71">
        <f t="shared" si="14"/>
        <v>0</v>
      </c>
      <c r="I223" s="71">
        <f t="shared" si="15"/>
        <v>0</v>
      </c>
      <c r="J223" s="71">
        <f t="shared" si="16"/>
        <v>0</v>
      </c>
      <c r="K223" s="117">
        <f t="shared" si="18"/>
        <v>0</v>
      </c>
      <c r="N223"/>
      <c r="O223"/>
      <c r="P223" s="1"/>
      <c r="Q223" s="1"/>
    </row>
    <row r="224" spans="1:17" x14ac:dyDescent="0.25">
      <c r="A224" s="555"/>
      <c r="B224" s="561"/>
      <c r="C224" s="558"/>
      <c r="D224" s="25" t="s">
        <v>2</v>
      </c>
      <c r="E224" s="3">
        <v>1</v>
      </c>
      <c r="F224" s="81" t="s">
        <v>21</v>
      </c>
      <c r="G224" s="86">
        <f t="shared" si="17"/>
        <v>0</v>
      </c>
      <c r="H224" s="71">
        <f t="shared" si="14"/>
        <v>0</v>
      </c>
      <c r="I224" s="71">
        <f t="shared" si="15"/>
        <v>0</v>
      </c>
      <c r="J224" s="71">
        <f t="shared" si="16"/>
        <v>0</v>
      </c>
      <c r="K224" s="117">
        <f t="shared" si="18"/>
        <v>0</v>
      </c>
      <c r="N224"/>
      <c r="O224"/>
      <c r="P224" s="1"/>
      <c r="Q224" s="1"/>
    </row>
    <row r="225" spans="1:17" ht="15.75" thickBot="1" x14ac:dyDescent="0.3">
      <c r="A225" s="556"/>
      <c r="B225" s="562"/>
      <c r="C225" s="559"/>
      <c r="D225" s="25" t="s">
        <v>2</v>
      </c>
      <c r="E225" s="3">
        <v>2</v>
      </c>
      <c r="F225" s="81" t="s">
        <v>21</v>
      </c>
      <c r="G225" s="86">
        <f t="shared" si="17"/>
        <v>0</v>
      </c>
      <c r="H225" s="71">
        <f t="shared" si="14"/>
        <v>0</v>
      </c>
      <c r="I225" s="71">
        <f t="shared" si="15"/>
        <v>0</v>
      </c>
      <c r="J225" s="71">
        <f t="shared" si="16"/>
        <v>0</v>
      </c>
      <c r="K225" s="117">
        <f t="shared" si="18"/>
        <v>0</v>
      </c>
      <c r="N225"/>
      <c r="P225" s="1"/>
      <c r="Q225" s="1"/>
    </row>
    <row r="226" spans="1:17" ht="15.75" thickBot="1" x14ac:dyDescent="0.3">
      <c r="A226" s="203"/>
      <c r="B226" s="204"/>
      <c r="C226" s="204"/>
      <c r="D226" s="204"/>
      <c r="E226" s="204"/>
      <c r="F226" s="204"/>
      <c r="G226" s="210">
        <f>SUM(G212:G225)</f>
        <v>0</v>
      </c>
      <c r="H226" s="205">
        <f>SUM(H212:H225)</f>
        <v>0</v>
      </c>
      <c r="I226" s="205">
        <f>SUM(I212:I225)</f>
        <v>0</v>
      </c>
      <c r="J226" s="206">
        <f>SUM(J212:J225)</f>
        <v>0</v>
      </c>
      <c r="K226" s="209">
        <f>SUM(K212:K225)</f>
        <v>0</v>
      </c>
      <c r="N226"/>
      <c r="P226" s="1"/>
      <c r="Q226" s="1"/>
    </row>
    <row r="227" spans="1:17" x14ac:dyDescent="0.25">
      <c r="G227" s="56"/>
      <c r="J227" s="1"/>
      <c r="K227" s="72"/>
      <c r="N227"/>
      <c r="O227"/>
      <c r="P227" s="1"/>
      <c r="Q227" s="1"/>
    </row>
    <row r="228" spans="1:17" x14ac:dyDescent="0.25">
      <c r="G228" s="56"/>
      <c r="I228" s="1"/>
      <c r="J228" s="1"/>
      <c r="N228"/>
      <c r="O228"/>
      <c r="P228" s="1"/>
      <c r="Q228" s="1"/>
    </row>
    <row r="229" spans="1:17" x14ac:dyDescent="0.25">
      <c r="G229" s="56"/>
      <c r="J229" s="1"/>
      <c r="O229"/>
      <c r="Q229" s="1"/>
    </row>
    <row r="230" spans="1:17" x14ac:dyDescent="0.25">
      <c r="G230" s="56"/>
      <c r="J230" s="1"/>
      <c r="O230"/>
      <c r="Q230" s="1"/>
    </row>
    <row r="231" spans="1:17" x14ac:dyDescent="0.25">
      <c r="H231" s="1"/>
      <c r="I231" s="1"/>
      <c r="J231" s="1"/>
      <c r="P231" s="1"/>
      <c r="Q231" s="1"/>
    </row>
    <row r="232" spans="1:17" x14ac:dyDescent="0.25">
      <c r="H232" s="1"/>
      <c r="I232" s="1"/>
      <c r="J232" s="1"/>
      <c r="P232" s="1"/>
      <c r="Q232" s="1"/>
    </row>
    <row r="233" spans="1:17" x14ac:dyDescent="0.25">
      <c r="H233" s="1"/>
      <c r="I233" s="1"/>
      <c r="J233" s="1"/>
      <c r="P233" s="1"/>
      <c r="Q233" s="1"/>
    </row>
    <row r="234" spans="1:17" x14ac:dyDescent="0.25">
      <c r="F234" s="84"/>
      <c r="H234" s="1"/>
      <c r="I234" s="1"/>
      <c r="J234" s="1"/>
      <c r="P234" s="1"/>
      <c r="Q234" s="1"/>
    </row>
    <row r="235" spans="1:17" x14ac:dyDescent="0.25">
      <c r="F235" s="84"/>
      <c r="H235" s="1"/>
      <c r="I235" s="1"/>
      <c r="J235" s="1"/>
      <c r="P235" s="1"/>
      <c r="Q235" s="1"/>
    </row>
    <row r="236" spans="1:17" x14ac:dyDescent="0.25">
      <c r="F236" s="84"/>
      <c r="H236" s="1"/>
      <c r="I236" s="1"/>
      <c r="J236" s="1"/>
      <c r="P236" s="1"/>
      <c r="Q236" s="1"/>
    </row>
    <row r="237" spans="1:17" x14ac:dyDescent="0.25">
      <c r="F237" s="84"/>
      <c r="H237" s="1"/>
      <c r="I237" s="1"/>
      <c r="J237" s="1"/>
      <c r="P237" s="1"/>
      <c r="Q237" s="1"/>
    </row>
    <row r="238" spans="1:17" x14ac:dyDescent="0.25">
      <c r="F238" s="84"/>
      <c r="H238" s="1"/>
      <c r="I238" s="1"/>
      <c r="J238" s="1"/>
      <c r="P238" s="1"/>
      <c r="Q238" s="1"/>
    </row>
    <row r="239" spans="1:17" x14ac:dyDescent="0.25">
      <c r="F239" s="84"/>
      <c r="H239" s="1"/>
      <c r="I239" s="1"/>
      <c r="J239" s="1"/>
      <c r="P239" s="1"/>
      <c r="Q239" s="1"/>
    </row>
    <row r="240" spans="1:17" x14ac:dyDescent="0.25">
      <c r="F240" s="84"/>
      <c r="H240" s="1"/>
      <c r="I240" s="1"/>
      <c r="J240" s="1"/>
      <c r="P240" s="1"/>
      <c r="Q240" s="1"/>
    </row>
    <row r="241" spans="6:17" x14ac:dyDescent="0.25">
      <c r="F241" s="84"/>
      <c r="H241" s="1"/>
      <c r="I241" s="1"/>
      <c r="J241" s="1"/>
      <c r="P241" s="1"/>
      <c r="Q241" s="1"/>
    </row>
    <row r="242" spans="6:17" x14ac:dyDescent="0.25">
      <c r="F242" s="84"/>
      <c r="H242" s="1"/>
      <c r="I242" s="1"/>
      <c r="J242" s="1"/>
      <c r="P242" s="1"/>
      <c r="Q242" s="1"/>
    </row>
    <row r="243" spans="6:17" x14ac:dyDescent="0.25">
      <c r="F243" s="84"/>
      <c r="H243" s="1"/>
      <c r="I243" s="1"/>
      <c r="J243" s="1"/>
      <c r="P243" s="1"/>
      <c r="Q243" s="1"/>
    </row>
    <row r="244" spans="6:17" x14ac:dyDescent="0.25">
      <c r="F244" s="84"/>
      <c r="H244" s="1"/>
      <c r="I244" s="1"/>
      <c r="J244" s="1"/>
      <c r="P244" s="1"/>
      <c r="Q244" s="1"/>
    </row>
    <row r="245" spans="6:17" x14ac:dyDescent="0.25">
      <c r="F245" s="84"/>
      <c r="H245" s="1"/>
      <c r="I245" s="1"/>
      <c r="J245" s="1"/>
      <c r="P245" s="1"/>
      <c r="Q245" s="1"/>
    </row>
    <row r="246" spans="6:17" x14ac:dyDescent="0.25">
      <c r="F246" s="84"/>
      <c r="H246" s="1"/>
      <c r="I246" s="1"/>
      <c r="J246" s="1"/>
      <c r="P246" s="1"/>
      <c r="Q246" s="1"/>
    </row>
    <row r="247" spans="6:17" x14ac:dyDescent="0.25">
      <c r="F247" s="84"/>
      <c r="H247" s="1"/>
      <c r="I247" s="1"/>
      <c r="J247" s="1"/>
      <c r="P247" s="1"/>
      <c r="Q247" s="1"/>
    </row>
    <row r="248" spans="6:17" x14ac:dyDescent="0.25">
      <c r="F248" s="84"/>
      <c r="H248" s="1"/>
      <c r="I248" s="1"/>
      <c r="J248" s="1"/>
      <c r="P248" s="1"/>
      <c r="Q248" s="1"/>
    </row>
    <row r="249" spans="6:17" x14ac:dyDescent="0.25">
      <c r="F249" s="84"/>
      <c r="H249" s="1"/>
      <c r="I249" s="1"/>
      <c r="J249" s="1"/>
      <c r="P249" s="1"/>
      <c r="Q249" s="1"/>
    </row>
    <row r="250" spans="6:17" x14ac:dyDescent="0.25">
      <c r="H250" s="1"/>
      <c r="I250" s="1"/>
      <c r="J250" s="1"/>
      <c r="P250" s="1"/>
      <c r="Q250" s="1"/>
    </row>
    <row r="251" spans="6:17" x14ac:dyDescent="0.25">
      <c r="H251" s="1"/>
      <c r="I251" s="1"/>
      <c r="J251" s="1"/>
      <c r="P251" s="1"/>
      <c r="Q251" s="1"/>
    </row>
    <row r="252" spans="6:17" x14ac:dyDescent="0.25">
      <c r="H252" s="1"/>
      <c r="I252" s="1"/>
      <c r="J252" s="1"/>
      <c r="P252" s="1"/>
      <c r="Q252" s="1"/>
    </row>
    <row r="253" spans="6:17" x14ac:dyDescent="0.25">
      <c r="H253" s="1"/>
      <c r="I253" s="1"/>
      <c r="J253" s="1"/>
      <c r="P253" s="1"/>
      <c r="Q253" s="1"/>
    </row>
    <row r="254" spans="6:17" x14ac:dyDescent="0.25">
      <c r="H254" s="1"/>
      <c r="I254" s="1"/>
      <c r="J254" s="1"/>
      <c r="P254" s="1"/>
      <c r="Q254" s="1"/>
    </row>
    <row r="255" spans="6:17" x14ac:dyDescent="0.25">
      <c r="H255" s="1"/>
      <c r="I255" s="1"/>
      <c r="J255" s="1"/>
      <c r="P255" s="1"/>
      <c r="Q255" s="1"/>
    </row>
    <row r="256" spans="6:17" x14ac:dyDescent="0.25">
      <c r="H256" s="1"/>
      <c r="I256" s="1"/>
      <c r="J256" s="1"/>
      <c r="P256" s="1"/>
      <c r="Q256" s="1"/>
    </row>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pans="3:17" x14ac:dyDescent="0.25">
      <c r="H273" s="1"/>
      <c r="I273" s="1"/>
      <c r="J273" s="1"/>
      <c r="P273" s="1"/>
      <c r="Q273" s="1"/>
    </row>
    <row r="274" spans="3:17" x14ac:dyDescent="0.25">
      <c r="H274" s="1"/>
      <c r="I274" s="1"/>
      <c r="J274" s="1"/>
      <c r="P274" s="1"/>
      <c r="Q274" s="1"/>
    </row>
    <row r="275" spans="3:17" x14ac:dyDescent="0.25">
      <c r="C275"/>
      <c r="H275" s="1"/>
      <c r="I275" s="1"/>
      <c r="J275" s="1"/>
      <c r="P275" s="1"/>
      <c r="Q275" s="1"/>
    </row>
    <row r="276" spans="3:17" x14ac:dyDescent="0.25">
      <c r="C276"/>
      <c r="H276" s="1"/>
      <c r="I276" s="1"/>
      <c r="J276" s="1"/>
      <c r="P276" s="1"/>
      <c r="Q276" s="1"/>
    </row>
    <row r="277" spans="3:17" x14ac:dyDescent="0.25">
      <c r="C277"/>
      <c r="H277" s="1"/>
      <c r="I277" s="1"/>
      <c r="J277" s="1"/>
      <c r="P277" s="1"/>
      <c r="Q277" s="1"/>
    </row>
    <row r="278" spans="3:17" x14ac:dyDescent="0.25">
      <c r="C278"/>
      <c r="H278" s="1"/>
      <c r="I278" s="1"/>
      <c r="J278" s="1"/>
      <c r="P278" s="1"/>
      <c r="Q278" s="1"/>
    </row>
    <row r="279" spans="3:17" x14ac:dyDescent="0.25">
      <c r="C279"/>
      <c r="H279" s="1"/>
      <c r="I279" s="1"/>
      <c r="J279" s="1"/>
      <c r="P279" s="1"/>
      <c r="Q279" s="1"/>
    </row>
  </sheetData>
  <sheetProtection algorithmName="SHA-512" hashValue="tJ1cdacGo5C7KpjNupZfl58BVBdkGwYWPrHPP8535r+Tx2ycJBq72zfhDZ9n6i+8TmilH2c6v3Z0xWS7ZAg+/g==" saltValue="2mDyZXQAf03e3KLLaVS8Sg==" spinCount="100000" sheet="1" objects="1" scenarios="1"/>
  <mergeCells count="139">
    <mergeCell ref="A212:A225"/>
    <mergeCell ref="C212:C225"/>
    <mergeCell ref="B212:B225"/>
    <mergeCell ref="N8:P8"/>
    <mergeCell ref="L151:L152"/>
    <mergeCell ref="A150:K150"/>
    <mergeCell ref="A130:K130"/>
    <mergeCell ref="A173:A186"/>
    <mergeCell ref="B173:B186"/>
    <mergeCell ref="C173:C186"/>
    <mergeCell ref="A38:A51"/>
    <mergeCell ref="B38:B51"/>
    <mergeCell ref="B10:B23"/>
    <mergeCell ref="A10:A23"/>
    <mergeCell ref="A24:A37"/>
    <mergeCell ref="B24:B37"/>
    <mergeCell ref="B66:B79"/>
    <mergeCell ref="A52:A65"/>
    <mergeCell ref="B52:B65"/>
    <mergeCell ref="A80:A93"/>
    <mergeCell ref="B80:B93"/>
    <mergeCell ref="A66:A79"/>
    <mergeCell ref="A111:I111"/>
    <mergeCell ref="A94:A107"/>
    <mergeCell ref="B94:B107"/>
    <mergeCell ref="A192:A205"/>
    <mergeCell ref="B192:B205"/>
    <mergeCell ref="C192:C205"/>
    <mergeCell ref="A189:K189"/>
    <mergeCell ref="A170:K170"/>
    <mergeCell ref="A154:A167"/>
    <mergeCell ref="B154:B167"/>
    <mergeCell ref="C154:C167"/>
    <mergeCell ref="A133:A146"/>
    <mergeCell ref="B133:B146"/>
    <mergeCell ref="C133:C146"/>
    <mergeCell ref="E97:F97"/>
    <mergeCell ref="E98:F98"/>
    <mergeCell ref="E104:F104"/>
    <mergeCell ref="E105:F105"/>
    <mergeCell ref="E106:F106"/>
    <mergeCell ref="E107:F107"/>
    <mergeCell ref="E99:F99"/>
    <mergeCell ref="E100:F100"/>
    <mergeCell ref="E101:F101"/>
    <mergeCell ref="E102:F102"/>
    <mergeCell ref="E103:F103"/>
    <mergeCell ref="E37:F37"/>
    <mergeCell ref="E38:F38"/>
    <mergeCell ref="E42:F42"/>
    <mergeCell ref="E14:F14"/>
    <mergeCell ref="E15:F15"/>
    <mergeCell ref="E16:F16"/>
    <mergeCell ref="E17:F17"/>
    <mergeCell ref="E18:F18"/>
    <mergeCell ref="E32:F32"/>
    <mergeCell ref="E33:F33"/>
    <mergeCell ref="E34:F34"/>
    <mergeCell ref="E35:F35"/>
    <mergeCell ref="E39:F39"/>
    <mergeCell ref="E36:F36"/>
    <mergeCell ref="E27:F27"/>
    <mergeCell ref="E28:F28"/>
    <mergeCell ref="E29:F29"/>
    <mergeCell ref="E30:F30"/>
    <mergeCell ref="E31:F31"/>
    <mergeCell ref="E40:F40"/>
    <mergeCell ref="E41:F41"/>
    <mergeCell ref="E9:F9"/>
    <mergeCell ref="E10:F10"/>
    <mergeCell ref="E11:F11"/>
    <mergeCell ref="E12:F12"/>
    <mergeCell ref="E13:F13"/>
    <mergeCell ref="E24:F24"/>
    <mergeCell ref="E25:F25"/>
    <mergeCell ref="E26:F26"/>
    <mergeCell ref="E19:F19"/>
    <mergeCell ref="E20:F20"/>
    <mergeCell ref="E21:F21"/>
    <mergeCell ref="E22:F22"/>
    <mergeCell ref="E23:F23"/>
    <mergeCell ref="E50:F50"/>
    <mergeCell ref="E51:F51"/>
    <mergeCell ref="E52:F52"/>
    <mergeCell ref="E45:F45"/>
    <mergeCell ref="E46:F46"/>
    <mergeCell ref="E47:F47"/>
    <mergeCell ref="E48:F48"/>
    <mergeCell ref="E49:F49"/>
    <mergeCell ref="E43:F43"/>
    <mergeCell ref="E44:F44"/>
    <mergeCell ref="E63:F63"/>
    <mergeCell ref="E64:F64"/>
    <mergeCell ref="E65:F65"/>
    <mergeCell ref="E58:F58"/>
    <mergeCell ref="E59:F59"/>
    <mergeCell ref="E60:F60"/>
    <mergeCell ref="E61:F61"/>
    <mergeCell ref="E62:F62"/>
    <mergeCell ref="E53:F53"/>
    <mergeCell ref="E54:F54"/>
    <mergeCell ref="E55:F55"/>
    <mergeCell ref="E56:F56"/>
    <mergeCell ref="E57:F57"/>
    <mergeCell ref="E79:F79"/>
    <mergeCell ref="E71:F71"/>
    <mergeCell ref="E72:F72"/>
    <mergeCell ref="E73:F73"/>
    <mergeCell ref="E74:F74"/>
    <mergeCell ref="E75:F75"/>
    <mergeCell ref="E66:F66"/>
    <mergeCell ref="E67:F67"/>
    <mergeCell ref="E68:F68"/>
    <mergeCell ref="E69:F69"/>
    <mergeCell ref="E70:F70"/>
    <mergeCell ref="A5:L5"/>
    <mergeCell ref="H7:M7"/>
    <mergeCell ref="N7:P7"/>
    <mergeCell ref="E8:F8"/>
    <mergeCell ref="E94:F94"/>
    <mergeCell ref="E95:F95"/>
    <mergeCell ref="E96:F96"/>
    <mergeCell ref="E89:F89"/>
    <mergeCell ref="E90:F90"/>
    <mergeCell ref="E91:F91"/>
    <mergeCell ref="E92:F92"/>
    <mergeCell ref="E93:F93"/>
    <mergeCell ref="E84:F84"/>
    <mergeCell ref="E85:F85"/>
    <mergeCell ref="E86:F86"/>
    <mergeCell ref="E87:F87"/>
    <mergeCell ref="E88:F88"/>
    <mergeCell ref="E80:F80"/>
    <mergeCell ref="E81:F81"/>
    <mergeCell ref="E82:F82"/>
    <mergeCell ref="E83:F83"/>
    <mergeCell ref="E76:F76"/>
    <mergeCell ref="E77:F77"/>
    <mergeCell ref="E78:F78"/>
  </mergeCells>
  <phoneticPr fontId="18" type="noConversion"/>
  <pageMargins left="0.23622047244094491" right="0.23622047244094491" top="0.74803149606299213" bottom="0.74803149606299213" header="0.31496062992125984" footer="0.31496062992125984"/>
  <pageSetup paperSize="9" scale="65" orientation="landscape" r:id="rId1"/>
  <headerFooter>
    <oddHeader>&amp;CBilag 3C - Tilbudsliste - Esbjerg</oddHeader>
    <oddFooter>Side &amp;P af &amp;N</oddFooter>
  </headerFooter>
  <rowBreaks count="3" manualBreakCount="3">
    <brk id="37" max="16383" man="1"/>
    <brk id="65" max="16383" man="1"/>
    <brk id="9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L151"/>
  <sheetViews>
    <sheetView showGridLines="0" zoomScaleNormal="100" workbookViewId="0">
      <selection activeCell="J114" sqref="G10:J114"/>
    </sheetView>
  </sheetViews>
  <sheetFormatPr defaultRowHeight="15" x14ac:dyDescent="0.25"/>
  <cols>
    <col min="1" max="1" width="31.140625" style="1" bestFit="1" customWidth="1"/>
    <col min="2" max="2" width="74" style="1" customWidth="1"/>
    <col min="3" max="4" width="16.28515625" style="1" bestFit="1" customWidth="1"/>
    <col min="5" max="5" width="6.28515625" style="1" customWidth="1"/>
    <col min="6" max="6" width="6.7109375" style="1" bestFit="1" customWidth="1"/>
    <col min="7" max="7" width="16.42578125" style="1" bestFit="1" customWidth="1"/>
    <col min="8" max="8" width="19.7109375" style="56" customWidth="1"/>
    <col min="9" max="9" width="19.7109375" style="1" customWidth="1"/>
    <col min="10" max="10" width="19.7109375" customWidth="1"/>
    <col min="11" max="11" width="14.28515625" customWidth="1"/>
    <col min="12" max="16384" width="9.140625" style="1"/>
  </cols>
  <sheetData>
    <row r="1" spans="1:12" ht="24" thickBot="1" x14ac:dyDescent="0.4">
      <c r="A1" s="176" t="s">
        <v>246</v>
      </c>
      <c r="B1" s="176"/>
      <c r="C1" s="176"/>
      <c r="D1" s="176"/>
      <c r="E1" s="176"/>
      <c r="F1" s="176"/>
      <c r="G1" s="176"/>
      <c r="H1" s="176"/>
      <c r="I1" s="176"/>
      <c r="J1" s="177"/>
      <c r="K1" s="1"/>
    </row>
    <row r="2" spans="1:12" ht="15.75" thickBot="1" x14ac:dyDescent="0.3">
      <c r="I2"/>
      <c r="K2" s="1"/>
    </row>
    <row r="3" spans="1:12" s="5" customFormat="1" ht="24" thickBot="1" x14ac:dyDescent="0.4">
      <c r="A3" s="135" t="s">
        <v>31</v>
      </c>
      <c r="B3" s="136"/>
      <c r="C3" s="136"/>
      <c r="D3" s="136"/>
      <c r="E3" s="136"/>
      <c r="F3" s="136"/>
      <c r="G3" s="136"/>
      <c r="H3" s="136"/>
      <c r="I3" s="136"/>
      <c r="J3" s="137"/>
    </row>
    <row r="4" spans="1:12" s="10" customFormat="1" ht="24" thickBot="1" x14ac:dyDescent="0.4">
      <c r="A4" s="23"/>
      <c r="B4" s="23"/>
      <c r="C4" s="23"/>
      <c r="D4" s="23"/>
      <c r="E4" s="23"/>
      <c r="F4" s="23"/>
      <c r="G4" s="23"/>
      <c r="H4" s="57"/>
      <c r="I4" s="23"/>
      <c r="J4" s="23"/>
      <c r="K4" s="23"/>
    </row>
    <row r="5" spans="1:12" s="10" customFormat="1" ht="164.25" customHeight="1" thickBot="1" x14ac:dyDescent="0.3">
      <c r="A5" s="514" t="s">
        <v>255</v>
      </c>
      <c r="B5" s="515"/>
      <c r="C5" s="515"/>
      <c r="D5" s="515"/>
      <c r="E5" s="515"/>
      <c r="F5" s="515"/>
      <c r="G5" s="515"/>
      <c r="H5" s="515"/>
      <c r="I5" s="515"/>
      <c r="J5" s="516"/>
      <c r="K5" s="447"/>
      <c r="L5" s="447"/>
    </row>
    <row r="6" spans="1:12" s="10" customFormat="1" ht="24" thickBot="1" x14ac:dyDescent="0.4">
      <c r="A6" s="23"/>
      <c r="B6" s="23"/>
      <c r="C6" s="23"/>
      <c r="D6" s="23"/>
      <c r="E6" s="23"/>
      <c r="F6" s="23"/>
      <c r="G6" s="23"/>
      <c r="H6" s="57"/>
      <c r="I6" s="23"/>
      <c r="J6" s="23"/>
      <c r="K6" s="23"/>
    </row>
    <row r="7" spans="1:12" s="22" customFormat="1" ht="24" thickBot="1" x14ac:dyDescent="0.4">
      <c r="A7" s="172"/>
      <c r="B7" s="172"/>
      <c r="C7" s="179"/>
      <c r="D7" s="180"/>
      <c r="E7" s="180"/>
      <c r="F7" s="181"/>
      <c r="G7" s="234" t="s">
        <v>17</v>
      </c>
      <c r="H7" s="520" t="s">
        <v>80</v>
      </c>
      <c r="I7" s="520"/>
      <c r="J7" s="521"/>
    </row>
    <row r="8" spans="1:12" s="6" customFormat="1" ht="45.75" thickBot="1" x14ac:dyDescent="0.3">
      <c r="A8" s="287" t="s">
        <v>9</v>
      </c>
      <c r="B8" s="287" t="s">
        <v>22</v>
      </c>
      <c r="C8" s="288" t="s">
        <v>154</v>
      </c>
      <c r="D8" s="289" t="s">
        <v>3</v>
      </c>
      <c r="E8" s="522" t="s">
        <v>19</v>
      </c>
      <c r="F8" s="523"/>
      <c r="G8" s="290" t="s">
        <v>18</v>
      </c>
      <c r="H8" s="564" t="s">
        <v>158</v>
      </c>
      <c r="I8" s="564"/>
      <c r="J8" s="565"/>
    </row>
    <row r="9" spans="1:12" ht="120.75" thickBot="1" x14ac:dyDescent="0.3">
      <c r="A9" s="296" t="s">
        <v>210</v>
      </c>
      <c r="B9" s="297" t="s">
        <v>254</v>
      </c>
      <c r="C9" s="298" t="s">
        <v>155</v>
      </c>
      <c r="D9" s="299" t="s">
        <v>156</v>
      </c>
      <c r="E9" s="532" t="s">
        <v>191</v>
      </c>
      <c r="F9" s="533"/>
      <c r="G9" s="286" t="s">
        <v>218</v>
      </c>
      <c r="H9" s="247" t="s">
        <v>49</v>
      </c>
      <c r="I9" s="294" t="s">
        <v>50</v>
      </c>
      <c r="J9" s="248" t="s">
        <v>51</v>
      </c>
      <c r="K9" s="1"/>
    </row>
    <row r="10" spans="1:12" ht="25.5" customHeight="1" x14ac:dyDescent="0.25">
      <c r="A10" s="547" t="s">
        <v>219</v>
      </c>
      <c r="B10" s="579"/>
      <c r="C10" s="35" t="s">
        <v>55</v>
      </c>
      <c r="D10" s="2">
        <v>1</v>
      </c>
      <c r="E10" s="524" t="s">
        <v>21</v>
      </c>
      <c r="F10" s="525"/>
      <c r="G10" s="397"/>
      <c r="H10" s="402"/>
      <c r="I10" s="368"/>
      <c r="J10" s="352"/>
      <c r="K10" s="1"/>
    </row>
    <row r="11" spans="1:12" ht="24" customHeight="1" x14ac:dyDescent="0.25">
      <c r="A11" s="539"/>
      <c r="B11" s="580"/>
      <c r="C11" s="20" t="s">
        <v>55</v>
      </c>
      <c r="D11" s="3">
        <v>2</v>
      </c>
      <c r="E11" s="526" t="s">
        <v>21</v>
      </c>
      <c r="F11" s="527"/>
      <c r="G11" s="369"/>
      <c r="H11" s="403"/>
      <c r="I11" s="371"/>
      <c r="J11" s="404"/>
      <c r="K11" s="1"/>
    </row>
    <row r="12" spans="1:12" ht="24.75" customHeight="1" x14ac:dyDescent="0.25">
      <c r="A12" s="539"/>
      <c r="B12" s="580"/>
      <c r="C12" s="20" t="s">
        <v>55</v>
      </c>
      <c r="D12" s="3">
        <v>3</v>
      </c>
      <c r="E12" s="526" t="s">
        <v>21</v>
      </c>
      <c r="F12" s="527"/>
      <c r="G12" s="401"/>
      <c r="H12" s="405"/>
      <c r="I12" s="374"/>
      <c r="J12" s="355"/>
      <c r="K12" s="1"/>
    </row>
    <row r="13" spans="1:12" ht="24.75" customHeight="1" x14ac:dyDescent="0.25">
      <c r="A13" s="539"/>
      <c r="B13" s="580"/>
      <c r="C13" s="20" t="s">
        <v>56</v>
      </c>
      <c r="D13" s="3">
        <v>1</v>
      </c>
      <c r="E13" s="526" t="s">
        <v>21</v>
      </c>
      <c r="F13" s="527"/>
      <c r="G13" s="401"/>
      <c r="H13" s="405"/>
      <c r="I13" s="374"/>
      <c r="J13" s="355"/>
      <c r="K13" s="1"/>
    </row>
    <row r="14" spans="1:12" ht="24.75" customHeight="1" x14ac:dyDescent="0.25">
      <c r="A14" s="539"/>
      <c r="B14" s="580"/>
      <c r="C14" s="20" t="s">
        <v>56</v>
      </c>
      <c r="D14" s="3">
        <v>2</v>
      </c>
      <c r="E14" s="526" t="s">
        <v>21</v>
      </c>
      <c r="F14" s="527"/>
      <c r="G14" s="401"/>
      <c r="H14" s="405"/>
      <c r="I14" s="374"/>
      <c r="J14" s="355"/>
      <c r="K14" s="1"/>
    </row>
    <row r="15" spans="1:12" ht="24.75" customHeight="1" x14ac:dyDescent="0.25">
      <c r="A15" s="539"/>
      <c r="B15" s="580"/>
      <c r="C15" s="20" t="s">
        <v>56</v>
      </c>
      <c r="D15" s="3">
        <v>3</v>
      </c>
      <c r="E15" s="526" t="s">
        <v>21</v>
      </c>
      <c r="F15" s="527"/>
      <c r="G15" s="401"/>
      <c r="H15" s="405"/>
      <c r="I15" s="374"/>
      <c r="J15" s="355"/>
      <c r="K15" s="1"/>
    </row>
    <row r="16" spans="1:12" ht="24.75" customHeight="1" x14ac:dyDescent="0.25">
      <c r="A16" s="539"/>
      <c r="B16" s="580"/>
      <c r="C16" s="20" t="s">
        <v>6</v>
      </c>
      <c r="D16" s="3">
        <v>1</v>
      </c>
      <c r="E16" s="526" t="s">
        <v>21</v>
      </c>
      <c r="F16" s="527"/>
      <c r="G16" s="401"/>
      <c r="H16" s="405"/>
      <c r="I16" s="374"/>
      <c r="J16" s="355"/>
      <c r="K16" s="1"/>
    </row>
    <row r="17" spans="1:11" ht="24.75" customHeight="1" x14ac:dyDescent="0.25">
      <c r="A17" s="539"/>
      <c r="B17" s="580"/>
      <c r="C17" s="20" t="s">
        <v>6</v>
      </c>
      <c r="D17" s="3">
        <v>2</v>
      </c>
      <c r="E17" s="526" t="s">
        <v>21</v>
      </c>
      <c r="F17" s="527"/>
      <c r="G17" s="401"/>
      <c r="H17" s="405"/>
      <c r="I17" s="374"/>
      <c r="J17" s="355"/>
      <c r="K17" s="1"/>
    </row>
    <row r="18" spans="1:11" ht="24.75" customHeight="1" x14ac:dyDescent="0.25">
      <c r="A18" s="539"/>
      <c r="B18" s="580"/>
      <c r="C18" s="20" t="s">
        <v>6</v>
      </c>
      <c r="D18" s="3">
        <v>3</v>
      </c>
      <c r="E18" s="526" t="s">
        <v>21</v>
      </c>
      <c r="F18" s="527"/>
      <c r="G18" s="401"/>
      <c r="H18" s="405"/>
      <c r="I18" s="374"/>
      <c r="J18" s="355"/>
      <c r="K18" s="1"/>
    </row>
    <row r="19" spans="1:11" ht="24.75" customHeight="1" x14ac:dyDescent="0.25">
      <c r="A19" s="539"/>
      <c r="B19" s="580"/>
      <c r="C19" s="20" t="s">
        <v>7</v>
      </c>
      <c r="D19" s="3">
        <v>1</v>
      </c>
      <c r="E19" s="526" t="s">
        <v>21</v>
      </c>
      <c r="F19" s="527"/>
      <c r="G19" s="401"/>
      <c r="H19" s="405"/>
      <c r="I19" s="374"/>
      <c r="J19" s="355"/>
      <c r="K19" s="1"/>
    </row>
    <row r="20" spans="1:11" ht="24.75" customHeight="1" x14ac:dyDescent="0.25">
      <c r="A20" s="539"/>
      <c r="B20" s="580"/>
      <c r="C20" s="20" t="s">
        <v>7</v>
      </c>
      <c r="D20" s="3">
        <v>2</v>
      </c>
      <c r="E20" s="526" t="s">
        <v>21</v>
      </c>
      <c r="F20" s="527"/>
      <c r="G20" s="401"/>
      <c r="H20" s="405"/>
      <c r="I20" s="374"/>
      <c r="J20" s="355"/>
      <c r="K20" s="1"/>
    </row>
    <row r="21" spans="1:11" ht="24.75" customHeight="1" x14ac:dyDescent="0.25">
      <c r="A21" s="539"/>
      <c r="B21" s="580"/>
      <c r="C21" s="20" t="s">
        <v>7</v>
      </c>
      <c r="D21" s="3">
        <v>3</v>
      </c>
      <c r="E21" s="526" t="s">
        <v>21</v>
      </c>
      <c r="F21" s="527"/>
      <c r="G21" s="401"/>
      <c r="H21" s="405"/>
      <c r="I21" s="374"/>
      <c r="J21" s="355"/>
      <c r="K21" s="1"/>
    </row>
    <row r="22" spans="1:11" ht="24.75" customHeight="1" x14ac:dyDescent="0.25">
      <c r="A22" s="539"/>
      <c r="B22" s="580"/>
      <c r="C22" s="20" t="s">
        <v>1</v>
      </c>
      <c r="D22" s="3">
        <v>1</v>
      </c>
      <c r="E22" s="526" t="s">
        <v>21</v>
      </c>
      <c r="F22" s="527"/>
      <c r="G22" s="401"/>
      <c r="H22" s="405"/>
      <c r="I22" s="374"/>
      <c r="J22" s="355"/>
      <c r="K22" s="1"/>
    </row>
    <row r="23" spans="1:11" ht="24.75" customHeight="1" x14ac:dyDescent="0.25">
      <c r="A23" s="539"/>
      <c r="B23" s="580"/>
      <c r="C23" s="20" t="s">
        <v>1</v>
      </c>
      <c r="D23" s="3">
        <v>2</v>
      </c>
      <c r="E23" s="526" t="s">
        <v>21</v>
      </c>
      <c r="F23" s="527"/>
      <c r="G23" s="401"/>
      <c r="H23" s="405"/>
      <c r="I23" s="374"/>
      <c r="J23" s="355"/>
      <c r="K23" s="1"/>
    </row>
    <row r="24" spans="1:11" ht="24.75" customHeight="1" thickBot="1" x14ac:dyDescent="0.3">
      <c r="A24" s="539"/>
      <c r="B24" s="580"/>
      <c r="C24" s="20" t="s">
        <v>1</v>
      </c>
      <c r="D24" s="3">
        <v>3</v>
      </c>
      <c r="E24" s="526" t="s">
        <v>21</v>
      </c>
      <c r="F24" s="527"/>
      <c r="G24" s="401"/>
      <c r="H24" s="405"/>
      <c r="I24" s="374"/>
      <c r="J24" s="355"/>
      <c r="K24" s="1"/>
    </row>
    <row r="25" spans="1:11" ht="24.75" customHeight="1" x14ac:dyDescent="0.25">
      <c r="A25" s="569" t="s">
        <v>220</v>
      </c>
      <c r="B25" s="579"/>
      <c r="C25" s="51" t="s">
        <v>55</v>
      </c>
      <c r="D25" s="7">
        <v>1</v>
      </c>
      <c r="E25" s="530" t="s">
        <v>21</v>
      </c>
      <c r="F25" s="531"/>
      <c r="G25" s="397"/>
      <c r="H25" s="402"/>
      <c r="I25" s="368"/>
      <c r="J25" s="352"/>
      <c r="K25" s="1"/>
    </row>
    <row r="26" spans="1:11" ht="24.75" customHeight="1" x14ac:dyDescent="0.25">
      <c r="A26" s="570"/>
      <c r="B26" s="580"/>
      <c r="C26" s="52" t="s">
        <v>55</v>
      </c>
      <c r="D26" s="8">
        <v>2</v>
      </c>
      <c r="E26" s="528" t="s">
        <v>21</v>
      </c>
      <c r="F26" s="529"/>
      <c r="G26" s="369"/>
      <c r="H26" s="403"/>
      <c r="I26" s="371"/>
      <c r="J26" s="404"/>
      <c r="K26" s="1"/>
    </row>
    <row r="27" spans="1:11" ht="24.75" customHeight="1" x14ac:dyDescent="0.25">
      <c r="A27" s="570"/>
      <c r="B27" s="580"/>
      <c r="C27" s="52" t="s">
        <v>55</v>
      </c>
      <c r="D27" s="8">
        <v>3</v>
      </c>
      <c r="E27" s="528" t="s">
        <v>21</v>
      </c>
      <c r="F27" s="529"/>
      <c r="G27" s="401"/>
      <c r="H27" s="405"/>
      <c r="I27" s="374"/>
      <c r="J27" s="355"/>
      <c r="K27" s="1"/>
    </row>
    <row r="28" spans="1:11" ht="24.75" customHeight="1" x14ac:dyDescent="0.25">
      <c r="A28" s="570"/>
      <c r="B28" s="580"/>
      <c r="C28" s="52" t="s">
        <v>56</v>
      </c>
      <c r="D28" s="8">
        <v>1</v>
      </c>
      <c r="E28" s="528" t="s">
        <v>21</v>
      </c>
      <c r="F28" s="529"/>
      <c r="G28" s="401"/>
      <c r="H28" s="405"/>
      <c r="I28" s="374"/>
      <c r="J28" s="355"/>
      <c r="K28" s="1"/>
    </row>
    <row r="29" spans="1:11" ht="24.75" customHeight="1" x14ac:dyDescent="0.25">
      <c r="A29" s="570"/>
      <c r="B29" s="580"/>
      <c r="C29" s="52" t="s">
        <v>56</v>
      </c>
      <c r="D29" s="8">
        <v>2</v>
      </c>
      <c r="E29" s="528" t="s">
        <v>21</v>
      </c>
      <c r="F29" s="529"/>
      <c r="G29" s="401"/>
      <c r="H29" s="405"/>
      <c r="I29" s="374"/>
      <c r="J29" s="355"/>
      <c r="K29" s="1"/>
    </row>
    <row r="30" spans="1:11" ht="24.75" customHeight="1" x14ac:dyDescent="0.25">
      <c r="A30" s="570"/>
      <c r="B30" s="580"/>
      <c r="C30" s="52" t="s">
        <v>56</v>
      </c>
      <c r="D30" s="8">
        <v>3</v>
      </c>
      <c r="E30" s="528" t="s">
        <v>21</v>
      </c>
      <c r="F30" s="529"/>
      <c r="G30" s="401"/>
      <c r="H30" s="405"/>
      <c r="I30" s="374"/>
      <c r="J30" s="355"/>
      <c r="K30" s="1"/>
    </row>
    <row r="31" spans="1:11" ht="24.75" customHeight="1" x14ac:dyDescent="0.25">
      <c r="A31" s="570"/>
      <c r="B31" s="580"/>
      <c r="C31" s="28" t="s">
        <v>6</v>
      </c>
      <c r="D31" s="8">
        <v>1</v>
      </c>
      <c r="E31" s="528" t="s">
        <v>21</v>
      </c>
      <c r="F31" s="529"/>
      <c r="G31" s="401"/>
      <c r="H31" s="405"/>
      <c r="I31" s="374"/>
      <c r="J31" s="355"/>
      <c r="K31" s="1"/>
    </row>
    <row r="32" spans="1:11" ht="24.75" customHeight="1" x14ac:dyDescent="0.25">
      <c r="A32" s="570"/>
      <c r="B32" s="580"/>
      <c r="C32" s="28" t="s">
        <v>6</v>
      </c>
      <c r="D32" s="8">
        <v>2</v>
      </c>
      <c r="E32" s="528" t="s">
        <v>21</v>
      </c>
      <c r="F32" s="529"/>
      <c r="G32" s="401"/>
      <c r="H32" s="405"/>
      <c r="I32" s="374"/>
      <c r="J32" s="355"/>
      <c r="K32" s="1"/>
    </row>
    <row r="33" spans="1:11" ht="24.75" customHeight="1" x14ac:dyDescent="0.25">
      <c r="A33" s="570"/>
      <c r="B33" s="580"/>
      <c r="C33" s="28" t="s">
        <v>6</v>
      </c>
      <c r="D33" s="8">
        <v>3</v>
      </c>
      <c r="E33" s="528" t="s">
        <v>21</v>
      </c>
      <c r="F33" s="529"/>
      <c r="G33" s="401"/>
      <c r="H33" s="405"/>
      <c r="I33" s="374"/>
      <c r="J33" s="355"/>
      <c r="K33" s="1"/>
    </row>
    <row r="34" spans="1:11" ht="24.75" customHeight="1" x14ac:dyDescent="0.25">
      <c r="A34" s="570"/>
      <c r="B34" s="580"/>
      <c r="C34" s="28" t="s">
        <v>7</v>
      </c>
      <c r="D34" s="8">
        <v>1</v>
      </c>
      <c r="E34" s="528" t="s">
        <v>21</v>
      </c>
      <c r="F34" s="529"/>
      <c r="G34" s="401"/>
      <c r="H34" s="405"/>
      <c r="I34" s="374"/>
      <c r="J34" s="355"/>
      <c r="K34" s="1"/>
    </row>
    <row r="35" spans="1:11" ht="24.75" customHeight="1" x14ac:dyDescent="0.25">
      <c r="A35" s="570"/>
      <c r="B35" s="580"/>
      <c r="C35" s="28" t="s">
        <v>7</v>
      </c>
      <c r="D35" s="8">
        <v>2</v>
      </c>
      <c r="E35" s="528" t="s">
        <v>21</v>
      </c>
      <c r="F35" s="529"/>
      <c r="G35" s="401"/>
      <c r="H35" s="405"/>
      <c r="I35" s="374"/>
      <c r="J35" s="355"/>
      <c r="K35" s="1"/>
    </row>
    <row r="36" spans="1:11" ht="24.75" customHeight="1" x14ac:dyDescent="0.25">
      <c r="A36" s="570"/>
      <c r="B36" s="580"/>
      <c r="C36" s="28" t="s">
        <v>7</v>
      </c>
      <c r="D36" s="8">
        <v>3</v>
      </c>
      <c r="E36" s="528" t="s">
        <v>21</v>
      </c>
      <c r="F36" s="529"/>
      <c r="G36" s="401"/>
      <c r="H36" s="405"/>
      <c r="I36" s="374"/>
      <c r="J36" s="355"/>
      <c r="K36" s="1"/>
    </row>
    <row r="37" spans="1:11" ht="24.75" customHeight="1" x14ac:dyDescent="0.25">
      <c r="A37" s="570"/>
      <c r="B37" s="580"/>
      <c r="C37" s="28" t="s">
        <v>1</v>
      </c>
      <c r="D37" s="8">
        <v>1</v>
      </c>
      <c r="E37" s="528" t="s">
        <v>21</v>
      </c>
      <c r="F37" s="529"/>
      <c r="G37" s="401"/>
      <c r="H37" s="405"/>
      <c r="I37" s="374"/>
      <c r="J37" s="355"/>
      <c r="K37" s="1"/>
    </row>
    <row r="38" spans="1:11" ht="24.75" customHeight="1" x14ac:dyDescent="0.25">
      <c r="A38" s="570"/>
      <c r="B38" s="580"/>
      <c r="C38" s="28" t="s">
        <v>1</v>
      </c>
      <c r="D38" s="8">
        <v>2</v>
      </c>
      <c r="E38" s="528" t="s">
        <v>21</v>
      </c>
      <c r="F38" s="529"/>
      <c r="G38" s="401"/>
      <c r="H38" s="405"/>
      <c r="I38" s="374"/>
      <c r="J38" s="355"/>
      <c r="K38" s="1"/>
    </row>
    <row r="39" spans="1:11" ht="24.75" customHeight="1" thickBot="1" x14ac:dyDescent="0.3">
      <c r="A39" s="570"/>
      <c r="B39" s="580"/>
      <c r="C39" s="28" t="s">
        <v>1</v>
      </c>
      <c r="D39" s="8">
        <v>3</v>
      </c>
      <c r="E39" s="528" t="s">
        <v>21</v>
      </c>
      <c r="F39" s="529"/>
      <c r="G39" s="401"/>
      <c r="H39" s="405"/>
      <c r="I39" s="374"/>
      <c r="J39" s="355"/>
      <c r="K39" s="1"/>
    </row>
    <row r="40" spans="1:11" ht="24.75" customHeight="1" x14ac:dyDescent="0.25">
      <c r="A40" s="547" t="s">
        <v>221</v>
      </c>
      <c r="B40" s="579"/>
      <c r="C40" s="35" t="s">
        <v>55</v>
      </c>
      <c r="D40" s="2">
        <v>1</v>
      </c>
      <c r="E40" s="524" t="s">
        <v>21</v>
      </c>
      <c r="F40" s="525"/>
      <c r="G40" s="397"/>
      <c r="H40" s="402"/>
      <c r="I40" s="368"/>
      <c r="J40" s="352"/>
      <c r="K40" s="1"/>
    </row>
    <row r="41" spans="1:11" ht="24.75" customHeight="1" x14ac:dyDescent="0.25">
      <c r="A41" s="539"/>
      <c r="B41" s="580"/>
      <c r="C41" s="20" t="s">
        <v>55</v>
      </c>
      <c r="D41" s="3">
        <v>2</v>
      </c>
      <c r="E41" s="526" t="s">
        <v>21</v>
      </c>
      <c r="F41" s="527"/>
      <c r="G41" s="369"/>
      <c r="H41" s="403"/>
      <c r="I41" s="371"/>
      <c r="J41" s="404"/>
      <c r="K41" s="1"/>
    </row>
    <row r="42" spans="1:11" ht="24.75" customHeight="1" x14ac:dyDescent="0.25">
      <c r="A42" s="539"/>
      <c r="B42" s="580"/>
      <c r="C42" s="20" t="s">
        <v>55</v>
      </c>
      <c r="D42" s="3">
        <v>3</v>
      </c>
      <c r="E42" s="526" t="s">
        <v>21</v>
      </c>
      <c r="F42" s="527"/>
      <c r="G42" s="401"/>
      <c r="H42" s="405"/>
      <c r="I42" s="374"/>
      <c r="J42" s="355"/>
      <c r="K42" s="1"/>
    </row>
    <row r="43" spans="1:11" ht="24.75" customHeight="1" x14ac:dyDescent="0.25">
      <c r="A43" s="539"/>
      <c r="B43" s="580"/>
      <c r="C43" s="20" t="s">
        <v>56</v>
      </c>
      <c r="D43" s="3">
        <v>1</v>
      </c>
      <c r="E43" s="526" t="s">
        <v>21</v>
      </c>
      <c r="F43" s="527"/>
      <c r="G43" s="401"/>
      <c r="H43" s="405"/>
      <c r="I43" s="374"/>
      <c r="J43" s="355"/>
      <c r="K43" s="1"/>
    </row>
    <row r="44" spans="1:11" ht="24.75" customHeight="1" x14ac:dyDescent="0.25">
      <c r="A44" s="539"/>
      <c r="B44" s="580"/>
      <c r="C44" s="20" t="s">
        <v>56</v>
      </c>
      <c r="D44" s="3">
        <v>2</v>
      </c>
      <c r="E44" s="526" t="s">
        <v>21</v>
      </c>
      <c r="F44" s="527"/>
      <c r="G44" s="401"/>
      <c r="H44" s="405"/>
      <c r="I44" s="374"/>
      <c r="J44" s="355"/>
      <c r="K44" s="1"/>
    </row>
    <row r="45" spans="1:11" ht="24.75" customHeight="1" x14ac:dyDescent="0.25">
      <c r="A45" s="539"/>
      <c r="B45" s="580"/>
      <c r="C45" s="20" t="s">
        <v>56</v>
      </c>
      <c r="D45" s="3">
        <v>3</v>
      </c>
      <c r="E45" s="526" t="s">
        <v>21</v>
      </c>
      <c r="F45" s="527"/>
      <c r="G45" s="401"/>
      <c r="H45" s="405"/>
      <c r="I45" s="374"/>
      <c r="J45" s="355"/>
      <c r="K45" s="1"/>
    </row>
    <row r="46" spans="1:11" ht="24.75" customHeight="1" x14ac:dyDescent="0.25">
      <c r="A46" s="539"/>
      <c r="B46" s="580"/>
      <c r="C46" s="20" t="s">
        <v>6</v>
      </c>
      <c r="D46" s="3">
        <v>1</v>
      </c>
      <c r="E46" s="526" t="s">
        <v>21</v>
      </c>
      <c r="F46" s="527"/>
      <c r="G46" s="401"/>
      <c r="H46" s="405"/>
      <c r="I46" s="374"/>
      <c r="J46" s="355"/>
      <c r="K46" s="1"/>
    </row>
    <row r="47" spans="1:11" ht="24.75" customHeight="1" x14ac:dyDescent="0.25">
      <c r="A47" s="539"/>
      <c r="B47" s="580"/>
      <c r="C47" s="20" t="s">
        <v>6</v>
      </c>
      <c r="D47" s="3">
        <v>2</v>
      </c>
      <c r="E47" s="526" t="s">
        <v>21</v>
      </c>
      <c r="F47" s="527"/>
      <c r="G47" s="401"/>
      <c r="H47" s="405"/>
      <c r="I47" s="374"/>
      <c r="J47" s="355"/>
      <c r="K47" s="1"/>
    </row>
    <row r="48" spans="1:11" ht="24.75" customHeight="1" x14ac:dyDescent="0.25">
      <c r="A48" s="539"/>
      <c r="B48" s="580"/>
      <c r="C48" s="20" t="s">
        <v>6</v>
      </c>
      <c r="D48" s="3">
        <v>3</v>
      </c>
      <c r="E48" s="526" t="s">
        <v>21</v>
      </c>
      <c r="F48" s="527"/>
      <c r="G48" s="401"/>
      <c r="H48" s="405"/>
      <c r="I48" s="374"/>
      <c r="J48" s="355"/>
      <c r="K48" s="1"/>
    </row>
    <row r="49" spans="1:11" ht="24.75" customHeight="1" x14ac:dyDescent="0.25">
      <c r="A49" s="539"/>
      <c r="B49" s="580"/>
      <c r="C49" s="20" t="s">
        <v>7</v>
      </c>
      <c r="D49" s="3">
        <v>1</v>
      </c>
      <c r="E49" s="526" t="s">
        <v>21</v>
      </c>
      <c r="F49" s="527"/>
      <c r="G49" s="401"/>
      <c r="H49" s="405"/>
      <c r="I49" s="374"/>
      <c r="J49" s="355"/>
      <c r="K49" s="1"/>
    </row>
    <row r="50" spans="1:11" ht="24.75" customHeight="1" x14ac:dyDescent="0.25">
      <c r="A50" s="539"/>
      <c r="B50" s="580"/>
      <c r="C50" s="20" t="s">
        <v>7</v>
      </c>
      <c r="D50" s="3">
        <v>2</v>
      </c>
      <c r="E50" s="526" t="s">
        <v>21</v>
      </c>
      <c r="F50" s="527"/>
      <c r="G50" s="401"/>
      <c r="H50" s="405"/>
      <c r="I50" s="374"/>
      <c r="J50" s="355"/>
      <c r="K50" s="1"/>
    </row>
    <row r="51" spans="1:11" ht="24.75" customHeight="1" x14ac:dyDescent="0.25">
      <c r="A51" s="539"/>
      <c r="B51" s="580"/>
      <c r="C51" s="20" t="s">
        <v>7</v>
      </c>
      <c r="D51" s="3">
        <v>3</v>
      </c>
      <c r="E51" s="526" t="s">
        <v>21</v>
      </c>
      <c r="F51" s="527"/>
      <c r="G51" s="401"/>
      <c r="H51" s="405"/>
      <c r="I51" s="374"/>
      <c r="J51" s="355"/>
      <c r="K51" s="1"/>
    </row>
    <row r="52" spans="1:11" ht="24.75" customHeight="1" x14ac:dyDescent="0.25">
      <c r="A52" s="539"/>
      <c r="B52" s="580"/>
      <c r="C52" s="20" t="s">
        <v>1</v>
      </c>
      <c r="D52" s="3">
        <v>1</v>
      </c>
      <c r="E52" s="526" t="s">
        <v>21</v>
      </c>
      <c r="F52" s="527"/>
      <c r="G52" s="401"/>
      <c r="H52" s="405"/>
      <c r="I52" s="374"/>
      <c r="J52" s="355"/>
      <c r="K52" s="1"/>
    </row>
    <row r="53" spans="1:11" ht="24.75" customHeight="1" x14ac:dyDescent="0.25">
      <c r="A53" s="539"/>
      <c r="B53" s="580"/>
      <c r="C53" s="20" t="s">
        <v>1</v>
      </c>
      <c r="D53" s="3">
        <v>2</v>
      </c>
      <c r="E53" s="526" t="s">
        <v>21</v>
      </c>
      <c r="F53" s="527"/>
      <c r="G53" s="401"/>
      <c r="H53" s="405"/>
      <c r="I53" s="374"/>
      <c r="J53" s="355"/>
      <c r="K53" s="1"/>
    </row>
    <row r="54" spans="1:11" ht="24.75" customHeight="1" thickBot="1" x14ac:dyDescent="0.3">
      <c r="A54" s="539"/>
      <c r="B54" s="580"/>
      <c r="C54" s="20" t="s">
        <v>1</v>
      </c>
      <c r="D54" s="3">
        <v>3</v>
      </c>
      <c r="E54" s="526" t="s">
        <v>21</v>
      </c>
      <c r="F54" s="527"/>
      <c r="G54" s="401"/>
      <c r="H54" s="405"/>
      <c r="I54" s="374"/>
      <c r="J54" s="355"/>
      <c r="K54" s="1"/>
    </row>
    <row r="55" spans="1:11" ht="24.75" customHeight="1" x14ac:dyDescent="0.25">
      <c r="A55" s="569" t="s">
        <v>222</v>
      </c>
      <c r="B55" s="579"/>
      <c r="C55" s="51" t="s">
        <v>55</v>
      </c>
      <c r="D55" s="7">
        <v>1</v>
      </c>
      <c r="E55" s="530" t="s">
        <v>21</v>
      </c>
      <c r="F55" s="531"/>
      <c r="G55" s="397"/>
      <c r="H55" s="402"/>
      <c r="I55" s="368"/>
      <c r="J55" s="352"/>
      <c r="K55" s="1"/>
    </row>
    <row r="56" spans="1:11" ht="24.75" customHeight="1" x14ac:dyDescent="0.25">
      <c r="A56" s="570"/>
      <c r="B56" s="580"/>
      <c r="C56" s="52" t="s">
        <v>55</v>
      </c>
      <c r="D56" s="8">
        <v>2</v>
      </c>
      <c r="E56" s="528" t="s">
        <v>21</v>
      </c>
      <c r="F56" s="529"/>
      <c r="G56" s="369"/>
      <c r="H56" s="403"/>
      <c r="I56" s="371"/>
      <c r="J56" s="404"/>
      <c r="K56" s="1"/>
    </row>
    <row r="57" spans="1:11" ht="24.75" customHeight="1" x14ac:dyDescent="0.25">
      <c r="A57" s="570"/>
      <c r="B57" s="580"/>
      <c r="C57" s="52" t="s">
        <v>55</v>
      </c>
      <c r="D57" s="8">
        <v>3</v>
      </c>
      <c r="E57" s="528" t="s">
        <v>21</v>
      </c>
      <c r="F57" s="529"/>
      <c r="G57" s="401"/>
      <c r="H57" s="405"/>
      <c r="I57" s="374"/>
      <c r="J57" s="355"/>
      <c r="K57" s="1"/>
    </row>
    <row r="58" spans="1:11" ht="24.75" customHeight="1" x14ac:dyDescent="0.25">
      <c r="A58" s="570"/>
      <c r="B58" s="580"/>
      <c r="C58" s="52" t="s">
        <v>56</v>
      </c>
      <c r="D58" s="8">
        <v>1</v>
      </c>
      <c r="E58" s="528" t="s">
        <v>21</v>
      </c>
      <c r="F58" s="529"/>
      <c r="G58" s="401"/>
      <c r="H58" s="405"/>
      <c r="I58" s="374"/>
      <c r="J58" s="355"/>
      <c r="K58" s="1"/>
    </row>
    <row r="59" spans="1:11" ht="24.75" customHeight="1" x14ac:dyDescent="0.25">
      <c r="A59" s="570"/>
      <c r="B59" s="580"/>
      <c r="C59" s="52" t="s">
        <v>56</v>
      </c>
      <c r="D59" s="8">
        <v>2</v>
      </c>
      <c r="E59" s="528" t="s">
        <v>21</v>
      </c>
      <c r="F59" s="529"/>
      <c r="G59" s="401"/>
      <c r="H59" s="405"/>
      <c r="I59" s="374"/>
      <c r="J59" s="355"/>
      <c r="K59" s="1"/>
    </row>
    <row r="60" spans="1:11" ht="24.75" customHeight="1" x14ac:dyDescent="0.25">
      <c r="A60" s="570"/>
      <c r="B60" s="580"/>
      <c r="C60" s="52" t="s">
        <v>56</v>
      </c>
      <c r="D60" s="8">
        <v>3</v>
      </c>
      <c r="E60" s="528" t="s">
        <v>21</v>
      </c>
      <c r="F60" s="529"/>
      <c r="G60" s="401"/>
      <c r="H60" s="405"/>
      <c r="I60" s="374"/>
      <c r="J60" s="355"/>
      <c r="K60" s="1"/>
    </row>
    <row r="61" spans="1:11" ht="24.75" customHeight="1" x14ac:dyDescent="0.25">
      <c r="A61" s="570"/>
      <c r="B61" s="580"/>
      <c r="C61" s="28" t="s">
        <v>6</v>
      </c>
      <c r="D61" s="8">
        <v>1</v>
      </c>
      <c r="E61" s="528" t="s">
        <v>21</v>
      </c>
      <c r="F61" s="529"/>
      <c r="G61" s="401"/>
      <c r="H61" s="405"/>
      <c r="I61" s="374"/>
      <c r="J61" s="355"/>
      <c r="K61" s="1"/>
    </row>
    <row r="62" spans="1:11" ht="24.75" customHeight="1" x14ac:dyDescent="0.25">
      <c r="A62" s="570"/>
      <c r="B62" s="580"/>
      <c r="C62" s="28" t="s">
        <v>6</v>
      </c>
      <c r="D62" s="8">
        <v>2</v>
      </c>
      <c r="E62" s="528" t="s">
        <v>21</v>
      </c>
      <c r="F62" s="529"/>
      <c r="G62" s="401"/>
      <c r="H62" s="405"/>
      <c r="I62" s="374"/>
      <c r="J62" s="355"/>
      <c r="K62" s="1"/>
    </row>
    <row r="63" spans="1:11" ht="24.75" customHeight="1" x14ac:dyDescent="0.25">
      <c r="A63" s="570"/>
      <c r="B63" s="580"/>
      <c r="C63" s="28" t="s">
        <v>6</v>
      </c>
      <c r="D63" s="8">
        <v>3</v>
      </c>
      <c r="E63" s="528" t="s">
        <v>21</v>
      </c>
      <c r="F63" s="529"/>
      <c r="G63" s="401"/>
      <c r="H63" s="405"/>
      <c r="I63" s="374"/>
      <c r="J63" s="355"/>
      <c r="K63" s="1"/>
    </row>
    <row r="64" spans="1:11" ht="24.75" customHeight="1" x14ac:dyDescent="0.25">
      <c r="A64" s="570"/>
      <c r="B64" s="580"/>
      <c r="C64" s="28" t="s">
        <v>7</v>
      </c>
      <c r="D64" s="8">
        <v>1</v>
      </c>
      <c r="E64" s="528" t="s">
        <v>21</v>
      </c>
      <c r="F64" s="529"/>
      <c r="G64" s="401"/>
      <c r="H64" s="405"/>
      <c r="I64" s="374"/>
      <c r="J64" s="355"/>
      <c r="K64" s="1"/>
    </row>
    <row r="65" spans="1:11" ht="24.75" customHeight="1" x14ac:dyDescent="0.25">
      <c r="A65" s="570"/>
      <c r="B65" s="580"/>
      <c r="C65" s="28" t="s">
        <v>7</v>
      </c>
      <c r="D65" s="8">
        <v>2</v>
      </c>
      <c r="E65" s="528" t="s">
        <v>21</v>
      </c>
      <c r="F65" s="529"/>
      <c r="G65" s="401"/>
      <c r="H65" s="405"/>
      <c r="I65" s="374"/>
      <c r="J65" s="355"/>
      <c r="K65" s="1"/>
    </row>
    <row r="66" spans="1:11" ht="24.75" customHeight="1" x14ac:dyDescent="0.25">
      <c r="A66" s="570"/>
      <c r="B66" s="580"/>
      <c r="C66" s="28" t="s">
        <v>7</v>
      </c>
      <c r="D66" s="8">
        <v>3</v>
      </c>
      <c r="E66" s="528" t="s">
        <v>21</v>
      </c>
      <c r="F66" s="529"/>
      <c r="G66" s="401"/>
      <c r="H66" s="405"/>
      <c r="I66" s="374"/>
      <c r="J66" s="355"/>
      <c r="K66" s="1"/>
    </row>
    <row r="67" spans="1:11" ht="24.75" customHeight="1" x14ac:dyDescent="0.25">
      <c r="A67" s="570"/>
      <c r="B67" s="580"/>
      <c r="C67" s="28" t="s">
        <v>1</v>
      </c>
      <c r="D67" s="8">
        <v>1</v>
      </c>
      <c r="E67" s="528" t="s">
        <v>21</v>
      </c>
      <c r="F67" s="529"/>
      <c r="G67" s="401"/>
      <c r="H67" s="405"/>
      <c r="I67" s="374"/>
      <c r="J67" s="355"/>
      <c r="K67" s="1"/>
    </row>
    <row r="68" spans="1:11" ht="24.75" customHeight="1" x14ac:dyDescent="0.25">
      <c r="A68" s="570"/>
      <c r="B68" s="580"/>
      <c r="C68" s="28" t="s">
        <v>1</v>
      </c>
      <c r="D68" s="8">
        <v>2</v>
      </c>
      <c r="E68" s="528" t="s">
        <v>21</v>
      </c>
      <c r="F68" s="529"/>
      <c r="G68" s="401"/>
      <c r="H68" s="405"/>
      <c r="I68" s="374"/>
      <c r="J68" s="355"/>
      <c r="K68" s="1"/>
    </row>
    <row r="69" spans="1:11" ht="24.75" customHeight="1" thickBot="1" x14ac:dyDescent="0.3">
      <c r="A69" s="570"/>
      <c r="B69" s="580"/>
      <c r="C69" s="28" t="s">
        <v>1</v>
      </c>
      <c r="D69" s="8">
        <v>3</v>
      </c>
      <c r="E69" s="528" t="s">
        <v>21</v>
      </c>
      <c r="F69" s="529"/>
      <c r="G69" s="401"/>
      <c r="H69" s="405"/>
      <c r="I69" s="374"/>
      <c r="J69" s="355"/>
      <c r="K69" s="1"/>
    </row>
    <row r="70" spans="1:11" ht="24.75" customHeight="1" x14ac:dyDescent="0.25">
      <c r="A70" s="547" t="s">
        <v>223</v>
      </c>
      <c r="B70" s="579"/>
      <c r="C70" s="35" t="s">
        <v>55</v>
      </c>
      <c r="D70" s="2">
        <v>1</v>
      </c>
      <c r="E70" s="524" t="s">
        <v>21</v>
      </c>
      <c r="F70" s="525"/>
      <c r="G70" s="397"/>
      <c r="H70" s="402"/>
      <c r="I70" s="368"/>
      <c r="J70" s="352"/>
      <c r="K70" s="1"/>
    </row>
    <row r="71" spans="1:11" ht="24.75" customHeight="1" x14ac:dyDescent="0.25">
      <c r="A71" s="539"/>
      <c r="B71" s="580"/>
      <c r="C71" s="20" t="s">
        <v>55</v>
      </c>
      <c r="D71" s="3">
        <v>2</v>
      </c>
      <c r="E71" s="526" t="s">
        <v>21</v>
      </c>
      <c r="F71" s="527"/>
      <c r="G71" s="369"/>
      <c r="H71" s="403"/>
      <c r="I71" s="371"/>
      <c r="J71" s="404"/>
      <c r="K71" s="1"/>
    </row>
    <row r="72" spans="1:11" ht="24.75" customHeight="1" x14ac:dyDescent="0.25">
      <c r="A72" s="539"/>
      <c r="B72" s="580"/>
      <c r="C72" s="20" t="s">
        <v>55</v>
      </c>
      <c r="D72" s="3">
        <v>3</v>
      </c>
      <c r="E72" s="526" t="s">
        <v>21</v>
      </c>
      <c r="F72" s="527"/>
      <c r="G72" s="401"/>
      <c r="H72" s="405"/>
      <c r="I72" s="374"/>
      <c r="J72" s="355"/>
      <c r="K72" s="1"/>
    </row>
    <row r="73" spans="1:11" ht="24.75" customHeight="1" x14ac:dyDescent="0.25">
      <c r="A73" s="539"/>
      <c r="B73" s="580"/>
      <c r="C73" s="20" t="s">
        <v>56</v>
      </c>
      <c r="D73" s="3">
        <v>1</v>
      </c>
      <c r="E73" s="526" t="s">
        <v>21</v>
      </c>
      <c r="F73" s="527"/>
      <c r="G73" s="401"/>
      <c r="H73" s="405"/>
      <c r="I73" s="374"/>
      <c r="J73" s="355"/>
      <c r="K73" s="1"/>
    </row>
    <row r="74" spans="1:11" ht="24.75" customHeight="1" x14ac:dyDescent="0.25">
      <c r="A74" s="539"/>
      <c r="B74" s="580"/>
      <c r="C74" s="20" t="s">
        <v>56</v>
      </c>
      <c r="D74" s="3">
        <v>2</v>
      </c>
      <c r="E74" s="526" t="s">
        <v>21</v>
      </c>
      <c r="F74" s="527"/>
      <c r="G74" s="401"/>
      <c r="H74" s="405"/>
      <c r="I74" s="374"/>
      <c r="J74" s="355"/>
      <c r="K74" s="1"/>
    </row>
    <row r="75" spans="1:11" ht="24.75" customHeight="1" x14ac:dyDescent="0.25">
      <c r="A75" s="539"/>
      <c r="B75" s="580"/>
      <c r="C75" s="20" t="s">
        <v>56</v>
      </c>
      <c r="D75" s="3">
        <v>3</v>
      </c>
      <c r="E75" s="526" t="s">
        <v>21</v>
      </c>
      <c r="F75" s="527"/>
      <c r="G75" s="401"/>
      <c r="H75" s="405"/>
      <c r="I75" s="374"/>
      <c r="J75" s="355"/>
      <c r="K75" s="1"/>
    </row>
    <row r="76" spans="1:11" ht="24.75" customHeight="1" x14ac:dyDescent="0.25">
      <c r="A76" s="539"/>
      <c r="B76" s="580"/>
      <c r="C76" s="20" t="s">
        <v>6</v>
      </c>
      <c r="D76" s="3">
        <v>1</v>
      </c>
      <c r="E76" s="526" t="s">
        <v>21</v>
      </c>
      <c r="F76" s="527"/>
      <c r="G76" s="401"/>
      <c r="H76" s="405"/>
      <c r="I76" s="374"/>
      <c r="J76" s="355"/>
      <c r="K76" s="1"/>
    </row>
    <row r="77" spans="1:11" ht="24.75" customHeight="1" x14ac:dyDescent="0.25">
      <c r="A77" s="539"/>
      <c r="B77" s="580"/>
      <c r="C77" s="20" t="s">
        <v>6</v>
      </c>
      <c r="D77" s="3">
        <v>2</v>
      </c>
      <c r="E77" s="526" t="s">
        <v>21</v>
      </c>
      <c r="F77" s="527"/>
      <c r="G77" s="401"/>
      <c r="H77" s="405"/>
      <c r="I77" s="374"/>
      <c r="J77" s="355"/>
      <c r="K77" s="1"/>
    </row>
    <row r="78" spans="1:11" ht="24.75" customHeight="1" x14ac:dyDescent="0.25">
      <c r="A78" s="539"/>
      <c r="B78" s="580"/>
      <c r="C78" s="20" t="s">
        <v>6</v>
      </c>
      <c r="D78" s="3">
        <v>3</v>
      </c>
      <c r="E78" s="526" t="s">
        <v>21</v>
      </c>
      <c r="F78" s="527"/>
      <c r="G78" s="401"/>
      <c r="H78" s="405"/>
      <c r="I78" s="374"/>
      <c r="J78" s="355"/>
      <c r="K78" s="1"/>
    </row>
    <row r="79" spans="1:11" ht="24.75" customHeight="1" x14ac:dyDescent="0.25">
      <c r="A79" s="539"/>
      <c r="B79" s="580"/>
      <c r="C79" s="20" t="s">
        <v>7</v>
      </c>
      <c r="D79" s="3">
        <v>1</v>
      </c>
      <c r="E79" s="526" t="s">
        <v>21</v>
      </c>
      <c r="F79" s="527"/>
      <c r="G79" s="401"/>
      <c r="H79" s="405"/>
      <c r="I79" s="374"/>
      <c r="J79" s="355"/>
      <c r="K79" s="1"/>
    </row>
    <row r="80" spans="1:11" ht="24.75" customHeight="1" x14ac:dyDescent="0.25">
      <c r="A80" s="539"/>
      <c r="B80" s="580"/>
      <c r="C80" s="20" t="s">
        <v>7</v>
      </c>
      <c r="D80" s="3">
        <v>2</v>
      </c>
      <c r="E80" s="526" t="s">
        <v>21</v>
      </c>
      <c r="F80" s="527"/>
      <c r="G80" s="401"/>
      <c r="H80" s="405"/>
      <c r="I80" s="374"/>
      <c r="J80" s="355"/>
      <c r="K80" s="1"/>
    </row>
    <row r="81" spans="1:11" ht="24.75" customHeight="1" x14ac:dyDescent="0.25">
      <c r="A81" s="539"/>
      <c r="B81" s="580"/>
      <c r="C81" s="20" t="s">
        <v>7</v>
      </c>
      <c r="D81" s="3">
        <v>3</v>
      </c>
      <c r="E81" s="526" t="s">
        <v>21</v>
      </c>
      <c r="F81" s="527"/>
      <c r="G81" s="401"/>
      <c r="H81" s="405"/>
      <c r="I81" s="374"/>
      <c r="J81" s="355"/>
      <c r="K81" s="1"/>
    </row>
    <row r="82" spans="1:11" ht="24.75" customHeight="1" x14ac:dyDescent="0.25">
      <c r="A82" s="539"/>
      <c r="B82" s="580"/>
      <c r="C82" s="20" t="s">
        <v>1</v>
      </c>
      <c r="D82" s="3">
        <v>1</v>
      </c>
      <c r="E82" s="526" t="s">
        <v>21</v>
      </c>
      <c r="F82" s="527"/>
      <c r="G82" s="401"/>
      <c r="H82" s="405"/>
      <c r="I82" s="374"/>
      <c r="J82" s="355"/>
      <c r="K82" s="1"/>
    </row>
    <row r="83" spans="1:11" ht="24.75" customHeight="1" x14ac:dyDescent="0.25">
      <c r="A83" s="539"/>
      <c r="B83" s="580"/>
      <c r="C83" s="20" t="s">
        <v>1</v>
      </c>
      <c r="D83" s="3">
        <v>2</v>
      </c>
      <c r="E83" s="526" t="s">
        <v>21</v>
      </c>
      <c r="F83" s="527"/>
      <c r="G83" s="401"/>
      <c r="H83" s="405"/>
      <c r="I83" s="374"/>
      <c r="J83" s="355"/>
      <c r="K83" s="1"/>
    </row>
    <row r="84" spans="1:11" ht="24.75" customHeight="1" thickBot="1" x14ac:dyDescent="0.3">
      <c r="A84" s="539"/>
      <c r="B84" s="580"/>
      <c r="C84" s="20" t="s">
        <v>1</v>
      </c>
      <c r="D84" s="3">
        <v>3</v>
      </c>
      <c r="E84" s="526" t="s">
        <v>21</v>
      </c>
      <c r="F84" s="527"/>
      <c r="G84" s="401"/>
      <c r="H84" s="405"/>
      <c r="I84" s="374"/>
      <c r="J84" s="355"/>
      <c r="K84" s="1"/>
    </row>
    <row r="85" spans="1:11" ht="24.75" customHeight="1" x14ac:dyDescent="0.25">
      <c r="A85" s="569" t="s">
        <v>224</v>
      </c>
      <c r="B85" s="579"/>
      <c r="C85" s="51" t="s">
        <v>55</v>
      </c>
      <c r="D85" s="7">
        <v>1</v>
      </c>
      <c r="E85" s="530" t="s">
        <v>21</v>
      </c>
      <c r="F85" s="531"/>
      <c r="G85" s="397"/>
      <c r="H85" s="402"/>
      <c r="I85" s="368"/>
      <c r="J85" s="352"/>
      <c r="K85" s="1"/>
    </row>
    <row r="86" spans="1:11" ht="24.75" customHeight="1" x14ac:dyDescent="0.25">
      <c r="A86" s="570"/>
      <c r="B86" s="580"/>
      <c r="C86" s="52" t="s">
        <v>55</v>
      </c>
      <c r="D86" s="8">
        <v>2</v>
      </c>
      <c r="E86" s="528" t="s">
        <v>21</v>
      </c>
      <c r="F86" s="529"/>
      <c r="G86" s="369"/>
      <c r="H86" s="403"/>
      <c r="I86" s="371"/>
      <c r="J86" s="404"/>
      <c r="K86" s="1"/>
    </row>
    <row r="87" spans="1:11" ht="24.75" customHeight="1" x14ac:dyDescent="0.25">
      <c r="A87" s="570"/>
      <c r="B87" s="580"/>
      <c r="C87" s="52" t="s">
        <v>55</v>
      </c>
      <c r="D87" s="8">
        <v>3</v>
      </c>
      <c r="E87" s="528" t="s">
        <v>21</v>
      </c>
      <c r="F87" s="529"/>
      <c r="G87" s="401"/>
      <c r="H87" s="405"/>
      <c r="I87" s="374"/>
      <c r="J87" s="355"/>
      <c r="K87" s="1"/>
    </row>
    <row r="88" spans="1:11" ht="24.75" customHeight="1" x14ac:dyDescent="0.25">
      <c r="A88" s="570"/>
      <c r="B88" s="580"/>
      <c r="C88" s="52" t="s">
        <v>56</v>
      </c>
      <c r="D88" s="8">
        <v>1</v>
      </c>
      <c r="E88" s="528" t="s">
        <v>21</v>
      </c>
      <c r="F88" s="529"/>
      <c r="G88" s="401"/>
      <c r="H88" s="405"/>
      <c r="I88" s="374"/>
      <c r="J88" s="355"/>
      <c r="K88" s="1"/>
    </row>
    <row r="89" spans="1:11" ht="24.75" customHeight="1" x14ac:dyDescent="0.25">
      <c r="A89" s="570"/>
      <c r="B89" s="580"/>
      <c r="C89" s="52" t="s">
        <v>56</v>
      </c>
      <c r="D89" s="8">
        <v>2</v>
      </c>
      <c r="E89" s="528" t="s">
        <v>21</v>
      </c>
      <c r="F89" s="529"/>
      <c r="G89" s="401"/>
      <c r="H89" s="405"/>
      <c r="I89" s="374"/>
      <c r="J89" s="355"/>
      <c r="K89" s="1"/>
    </row>
    <row r="90" spans="1:11" ht="24.75" customHeight="1" x14ac:dyDescent="0.25">
      <c r="A90" s="570"/>
      <c r="B90" s="580"/>
      <c r="C90" s="52" t="s">
        <v>56</v>
      </c>
      <c r="D90" s="8">
        <v>3</v>
      </c>
      <c r="E90" s="528" t="s">
        <v>21</v>
      </c>
      <c r="F90" s="529"/>
      <c r="G90" s="401"/>
      <c r="H90" s="405"/>
      <c r="I90" s="374"/>
      <c r="J90" s="355"/>
      <c r="K90" s="1"/>
    </row>
    <row r="91" spans="1:11" ht="24.75" customHeight="1" x14ac:dyDescent="0.25">
      <c r="A91" s="570"/>
      <c r="B91" s="580"/>
      <c r="C91" s="28" t="s">
        <v>6</v>
      </c>
      <c r="D91" s="8">
        <v>1</v>
      </c>
      <c r="E91" s="528" t="s">
        <v>21</v>
      </c>
      <c r="F91" s="529"/>
      <c r="G91" s="401"/>
      <c r="H91" s="405"/>
      <c r="I91" s="374"/>
      <c r="J91" s="355"/>
      <c r="K91" s="1"/>
    </row>
    <row r="92" spans="1:11" ht="24.75" customHeight="1" x14ac:dyDescent="0.25">
      <c r="A92" s="570"/>
      <c r="B92" s="580"/>
      <c r="C92" s="28" t="s">
        <v>6</v>
      </c>
      <c r="D92" s="8">
        <v>2</v>
      </c>
      <c r="E92" s="528" t="s">
        <v>21</v>
      </c>
      <c r="F92" s="529"/>
      <c r="G92" s="401"/>
      <c r="H92" s="405"/>
      <c r="I92" s="374"/>
      <c r="J92" s="355"/>
      <c r="K92" s="1"/>
    </row>
    <row r="93" spans="1:11" ht="24.75" customHeight="1" x14ac:dyDescent="0.25">
      <c r="A93" s="570"/>
      <c r="B93" s="580"/>
      <c r="C93" s="28" t="s">
        <v>6</v>
      </c>
      <c r="D93" s="8">
        <v>3</v>
      </c>
      <c r="E93" s="528" t="s">
        <v>21</v>
      </c>
      <c r="F93" s="529"/>
      <c r="G93" s="401"/>
      <c r="H93" s="405"/>
      <c r="I93" s="374"/>
      <c r="J93" s="355"/>
      <c r="K93" s="1"/>
    </row>
    <row r="94" spans="1:11" ht="24.75" customHeight="1" x14ac:dyDescent="0.25">
      <c r="A94" s="570"/>
      <c r="B94" s="580"/>
      <c r="C94" s="28" t="s">
        <v>7</v>
      </c>
      <c r="D94" s="8">
        <v>1</v>
      </c>
      <c r="E94" s="528" t="s">
        <v>21</v>
      </c>
      <c r="F94" s="529"/>
      <c r="G94" s="401"/>
      <c r="H94" s="405"/>
      <c r="I94" s="374"/>
      <c r="J94" s="355"/>
      <c r="K94" s="1"/>
    </row>
    <row r="95" spans="1:11" ht="24.75" customHeight="1" x14ac:dyDescent="0.25">
      <c r="A95" s="570"/>
      <c r="B95" s="580"/>
      <c r="C95" s="28" t="s">
        <v>7</v>
      </c>
      <c r="D95" s="8">
        <v>2</v>
      </c>
      <c r="E95" s="528" t="s">
        <v>21</v>
      </c>
      <c r="F95" s="529"/>
      <c r="G95" s="401"/>
      <c r="H95" s="405"/>
      <c r="I95" s="374"/>
      <c r="J95" s="355"/>
      <c r="K95" s="1"/>
    </row>
    <row r="96" spans="1:11" ht="24.75" customHeight="1" x14ac:dyDescent="0.25">
      <c r="A96" s="570"/>
      <c r="B96" s="580"/>
      <c r="C96" s="28" t="s">
        <v>7</v>
      </c>
      <c r="D96" s="8">
        <v>3</v>
      </c>
      <c r="E96" s="528" t="s">
        <v>21</v>
      </c>
      <c r="F96" s="529"/>
      <c r="G96" s="401"/>
      <c r="H96" s="405"/>
      <c r="I96" s="374"/>
      <c r="J96" s="355"/>
      <c r="K96" s="1"/>
    </row>
    <row r="97" spans="1:11" ht="24.75" customHeight="1" x14ac:dyDescent="0.25">
      <c r="A97" s="570"/>
      <c r="B97" s="580"/>
      <c r="C97" s="28" t="s">
        <v>1</v>
      </c>
      <c r="D97" s="8">
        <v>1</v>
      </c>
      <c r="E97" s="528" t="s">
        <v>21</v>
      </c>
      <c r="F97" s="529"/>
      <c r="G97" s="401"/>
      <c r="H97" s="405"/>
      <c r="I97" s="374"/>
      <c r="J97" s="355"/>
      <c r="K97" s="1"/>
    </row>
    <row r="98" spans="1:11" ht="24.75" customHeight="1" x14ac:dyDescent="0.25">
      <c r="A98" s="570"/>
      <c r="B98" s="580"/>
      <c r="C98" s="28" t="s">
        <v>1</v>
      </c>
      <c r="D98" s="8">
        <v>2</v>
      </c>
      <c r="E98" s="528" t="s">
        <v>21</v>
      </c>
      <c r="F98" s="529"/>
      <c r="G98" s="401"/>
      <c r="H98" s="405"/>
      <c r="I98" s="374"/>
      <c r="J98" s="355"/>
      <c r="K98" s="1"/>
    </row>
    <row r="99" spans="1:11" ht="24.75" customHeight="1" thickBot="1" x14ac:dyDescent="0.3">
      <c r="A99" s="570"/>
      <c r="B99" s="580"/>
      <c r="C99" s="28" t="s">
        <v>1</v>
      </c>
      <c r="D99" s="8">
        <v>3</v>
      </c>
      <c r="E99" s="528" t="s">
        <v>21</v>
      </c>
      <c r="F99" s="529"/>
      <c r="G99" s="401"/>
      <c r="H99" s="405"/>
      <c r="I99" s="374"/>
      <c r="J99" s="355"/>
      <c r="K99" s="1"/>
    </row>
    <row r="100" spans="1:11" ht="24.75" customHeight="1" x14ac:dyDescent="0.25">
      <c r="A100" s="547" t="s">
        <v>225</v>
      </c>
      <c r="B100" s="579"/>
      <c r="C100" s="35" t="s">
        <v>55</v>
      </c>
      <c r="D100" s="2">
        <v>1</v>
      </c>
      <c r="E100" s="524" t="s">
        <v>21</v>
      </c>
      <c r="F100" s="525"/>
      <c r="G100" s="397"/>
      <c r="H100" s="402"/>
      <c r="I100" s="368"/>
      <c r="J100" s="352"/>
      <c r="K100" s="1"/>
    </row>
    <row r="101" spans="1:11" ht="24.75" customHeight="1" x14ac:dyDescent="0.25">
      <c r="A101" s="539"/>
      <c r="B101" s="580"/>
      <c r="C101" s="20" t="s">
        <v>55</v>
      </c>
      <c r="D101" s="3">
        <v>2</v>
      </c>
      <c r="E101" s="526" t="s">
        <v>21</v>
      </c>
      <c r="F101" s="527"/>
      <c r="G101" s="369"/>
      <c r="H101" s="403"/>
      <c r="I101" s="371"/>
      <c r="J101" s="404"/>
      <c r="K101" s="1"/>
    </row>
    <row r="102" spans="1:11" ht="24.75" customHeight="1" x14ac:dyDescent="0.25">
      <c r="A102" s="539"/>
      <c r="B102" s="580"/>
      <c r="C102" s="20" t="s">
        <v>55</v>
      </c>
      <c r="D102" s="3">
        <v>3</v>
      </c>
      <c r="E102" s="526" t="s">
        <v>21</v>
      </c>
      <c r="F102" s="527"/>
      <c r="G102" s="401"/>
      <c r="H102" s="405"/>
      <c r="I102" s="374"/>
      <c r="J102" s="355"/>
      <c r="K102" s="1"/>
    </row>
    <row r="103" spans="1:11" ht="24.75" customHeight="1" x14ac:dyDescent="0.25">
      <c r="A103" s="539"/>
      <c r="B103" s="580"/>
      <c r="C103" s="20" t="s">
        <v>56</v>
      </c>
      <c r="D103" s="3">
        <v>1</v>
      </c>
      <c r="E103" s="526" t="s">
        <v>21</v>
      </c>
      <c r="F103" s="527"/>
      <c r="G103" s="401"/>
      <c r="H103" s="405"/>
      <c r="I103" s="374"/>
      <c r="J103" s="355"/>
      <c r="K103" s="1"/>
    </row>
    <row r="104" spans="1:11" ht="24.75" customHeight="1" x14ac:dyDescent="0.25">
      <c r="A104" s="539"/>
      <c r="B104" s="580"/>
      <c r="C104" s="20" t="s">
        <v>56</v>
      </c>
      <c r="D104" s="3">
        <v>2</v>
      </c>
      <c r="E104" s="526" t="s">
        <v>21</v>
      </c>
      <c r="F104" s="527"/>
      <c r="G104" s="401"/>
      <c r="H104" s="405"/>
      <c r="I104" s="374"/>
      <c r="J104" s="355"/>
      <c r="K104" s="1"/>
    </row>
    <row r="105" spans="1:11" ht="24.75" customHeight="1" x14ac:dyDescent="0.25">
      <c r="A105" s="539"/>
      <c r="B105" s="580"/>
      <c r="C105" s="20" t="s">
        <v>56</v>
      </c>
      <c r="D105" s="3">
        <v>3</v>
      </c>
      <c r="E105" s="526" t="s">
        <v>21</v>
      </c>
      <c r="F105" s="527"/>
      <c r="G105" s="401"/>
      <c r="H105" s="405"/>
      <c r="I105" s="374"/>
      <c r="J105" s="355"/>
      <c r="K105" s="1"/>
    </row>
    <row r="106" spans="1:11" ht="24.75" customHeight="1" x14ac:dyDescent="0.25">
      <c r="A106" s="539"/>
      <c r="B106" s="580"/>
      <c r="C106" s="20" t="s">
        <v>6</v>
      </c>
      <c r="D106" s="3">
        <v>1</v>
      </c>
      <c r="E106" s="526" t="s">
        <v>21</v>
      </c>
      <c r="F106" s="527"/>
      <c r="G106" s="401"/>
      <c r="H106" s="405"/>
      <c r="I106" s="374"/>
      <c r="J106" s="355"/>
      <c r="K106" s="1"/>
    </row>
    <row r="107" spans="1:11" ht="24.75" customHeight="1" x14ac:dyDescent="0.25">
      <c r="A107" s="539"/>
      <c r="B107" s="580"/>
      <c r="C107" s="20" t="s">
        <v>6</v>
      </c>
      <c r="D107" s="3">
        <v>2</v>
      </c>
      <c r="E107" s="526" t="s">
        <v>21</v>
      </c>
      <c r="F107" s="527"/>
      <c r="G107" s="401"/>
      <c r="H107" s="405"/>
      <c r="I107" s="374"/>
      <c r="J107" s="355"/>
      <c r="K107" s="1"/>
    </row>
    <row r="108" spans="1:11" ht="24.75" customHeight="1" x14ac:dyDescent="0.25">
      <c r="A108" s="539"/>
      <c r="B108" s="580"/>
      <c r="C108" s="20" t="s">
        <v>6</v>
      </c>
      <c r="D108" s="3">
        <v>3</v>
      </c>
      <c r="E108" s="526" t="s">
        <v>21</v>
      </c>
      <c r="F108" s="527"/>
      <c r="G108" s="401"/>
      <c r="H108" s="405"/>
      <c r="I108" s="374"/>
      <c r="J108" s="355"/>
      <c r="K108" s="1"/>
    </row>
    <row r="109" spans="1:11" ht="24.75" customHeight="1" x14ac:dyDescent="0.25">
      <c r="A109" s="539"/>
      <c r="B109" s="580"/>
      <c r="C109" s="20" t="s">
        <v>7</v>
      </c>
      <c r="D109" s="3">
        <v>1</v>
      </c>
      <c r="E109" s="526" t="s">
        <v>21</v>
      </c>
      <c r="F109" s="527"/>
      <c r="G109" s="401"/>
      <c r="H109" s="405"/>
      <c r="I109" s="374"/>
      <c r="J109" s="355"/>
      <c r="K109" s="1"/>
    </row>
    <row r="110" spans="1:11" ht="24.75" customHeight="1" x14ac:dyDescent="0.25">
      <c r="A110" s="539"/>
      <c r="B110" s="580"/>
      <c r="C110" s="20" t="s">
        <v>7</v>
      </c>
      <c r="D110" s="3">
        <v>2</v>
      </c>
      <c r="E110" s="526" t="s">
        <v>21</v>
      </c>
      <c r="F110" s="527"/>
      <c r="G110" s="401"/>
      <c r="H110" s="405"/>
      <c r="I110" s="374"/>
      <c r="J110" s="355"/>
      <c r="K110" s="1"/>
    </row>
    <row r="111" spans="1:11" ht="24.75" customHeight="1" x14ac:dyDescent="0.25">
      <c r="A111" s="539"/>
      <c r="B111" s="580"/>
      <c r="C111" s="20" t="s">
        <v>7</v>
      </c>
      <c r="D111" s="3">
        <v>3</v>
      </c>
      <c r="E111" s="526" t="s">
        <v>21</v>
      </c>
      <c r="F111" s="527"/>
      <c r="G111" s="401"/>
      <c r="H111" s="405"/>
      <c r="I111" s="374"/>
      <c r="J111" s="355"/>
      <c r="K111" s="1"/>
    </row>
    <row r="112" spans="1:11" ht="24.75" customHeight="1" x14ac:dyDescent="0.25">
      <c r="A112" s="539"/>
      <c r="B112" s="580"/>
      <c r="C112" s="20" t="s">
        <v>1</v>
      </c>
      <c r="D112" s="3">
        <v>1</v>
      </c>
      <c r="E112" s="526" t="s">
        <v>21</v>
      </c>
      <c r="F112" s="527"/>
      <c r="G112" s="401"/>
      <c r="H112" s="405"/>
      <c r="I112" s="374"/>
      <c r="J112" s="355"/>
      <c r="K112" s="1"/>
    </row>
    <row r="113" spans="1:11" ht="24.75" customHeight="1" x14ac:dyDescent="0.25">
      <c r="A113" s="539"/>
      <c r="B113" s="580"/>
      <c r="C113" s="20" t="s">
        <v>1</v>
      </c>
      <c r="D113" s="3">
        <v>2</v>
      </c>
      <c r="E113" s="526" t="s">
        <v>21</v>
      </c>
      <c r="F113" s="527"/>
      <c r="G113" s="401"/>
      <c r="H113" s="405"/>
      <c r="I113" s="374"/>
      <c r="J113" s="355"/>
      <c r="K113" s="1"/>
    </row>
    <row r="114" spans="1:11" ht="24.75" customHeight="1" thickBot="1" x14ac:dyDescent="0.3">
      <c r="A114" s="539"/>
      <c r="B114" s="581"/>
      <c r="C114" s="138" t="s">
        <v>1</v>
      </c>
      <c r="D114" s="4">
        <v>3</v>
      </c>
      <c r="E114" s="552" t="s">
        <v>21</v>
      </c>
      <c r="F114" s="553"/>
      <c r="G114" s="400"/>
      <c r="H114" s="406"/>
      <c r="I114" s="377"/>
      <c r="J114" s="365"/>
      <c r="K114" s="1"/>
    </row>
    <row r="115" spans="1:11" x14ac:dyDescent="0.25">
      <c r="B115" s="5"/>
      <c r="C115" s="5"/>
    </row>
    <row r="116" spans="1:11" x14ac:dyDescent="0.25">
      <c r="B116" s="5"/>
      <c r="C116" s="5"/>
    </row>
    <row r="117" spans="1:11" ht="15.75" thickBot="1" x14ac:dyDescent="0.3">
      <c r="B117" s="5"/>
      <c r="C117" s="5"/>
    </row>
    <row r="118" spans="1:11" ht="24" thickBot="1" x14ac:dyDescent="0.4">
      <c r="A118" s="584" t="s">
        <v>39</v>
      </c>
      <c r="B118" s="585"/>
      <c r="C118" s="585"/>
      <c r="D118" s="585"/>
      <c r="E118" s="585"/>
      <c r="F118" s="585"/>
      <c r="G118" s="585"/>
      <c r="H118" s="585"/>
      <c r="I118" s="586"/>
    </row>
    <row r="119" spans="1:11" ht="30.75" thickBot="1" x14ac:dyDescent="0.3">
      <c r="A119" s="168" t="s">
        <v>41</v>
      </c>
      <c r="B119" s="578" t="s">
        <v>42</v>
      </c>
      <c r="C119" s="578"/>
      <c r="D119" s="169" t="s">
        <v>187</v>
      </c>
      <c r="E119" s="169" t="s">
        <v>3</v>
      </c>
      <c r="F119" s="169" t="s">
        <v>19</v>
      </c>
      <c r="G119" s="169" t="s">
        <v>24</v>
      </c>
      <c r="H119" s="170" t="s">
        <v>43</v>
      </c>
      <c r="I119" s="211" t="s">
        <v>172</v>
      </c>
    </row>
    <row r="120" spans="1:11" x14ac:dyDescent="0.25">
      <c r="A120" s="574" t="s">
        <v>31</v>
      </c>
      <c r="B120" s="576" t="s">
        <v>40</v>
      </c>
      <c r="C120" s="576"/>
      <c r="D120" s="3" t="s">
        <v>55</v>
      </c>
      <c r="E120" s="3">
        <v>1</v>
      </c>
      <c r="F120" s="3" t="s">
        <v>21</v>
      </c>
      <c r="G120" s="3">
        <v>1</v>
      </c>
      <c r="H120" s="59" t="e">
        <f>AVERAGE(G10,G25,G40,G55,G70,G85,G100)</f>
        <v>#DIV/0!</v>
      </c>
      <c r="I120" s="108" t="e">
        <f>H120*G120</f>
        <v>#DIV/0!</v>
      </c>
    </row>
    <row r="121" spans="1:11" x14ac:dyDescent="0.25">
      <c r="A121" s="574"/>
      <c r="B121" s="576"/>
      <c r="C121" s="576"/>
      <c r="D121" s="3" t="s">
        <v>55</v>
      </c>
      <c r="E121" s="3">
        <v>2</v>
      </c>
      <c r="F121" s="3" t="s">
        <v>21</v>
      </c>
      <c r="G121" s="3">
        <v>42</v>
      </c>
      <c r="H121" s="59" t="e">
        <f t="shared" ref="H121:H134" si="0">AVERAGE(G11,G26,G41,G56,G71,G86,G101)</f>
        <v>#DIV/0!</v>
      </c>
      <c r="I121" s="108" t="e">
        <f t="shared" ref="I121:I134" si="1">H121*G121</f>
        <v>#DIV/0!</v>
      </c>
    </row>
    <row r="122" spans="1:11" x14ac:dyDescent="0.25">
      <c r="A122" s="574"/>
      <c r="B122" s="576"/>
      <c r="C122" s="576"/>
      <c r="D122" s="3" t="s">
        <v>55</v>
      </c>
      <c r="E122" s="3">
        <v>3</v>
      </c>
      <c r="F122" s="3" t="s">
        <v>21</v>
      </c>
      <c r="G122" s="3">
        <v>1</v>
      </c>
      <c r="H122" s="59" t="e">
        <f t="shared" si="0"/>
        <v>#DIV/0!</v>
      </c>
      <c r="I122" s="108" t="e">
        <f t="shared" si="1"/>
        <v>#DIV/0!</v>
      </c>
    </row>
    <row r="123" spans="1:11" x14ac:dyDescent="0.25">
      <c r="A123" s="574"/>
      <c r="B123" s="576"/>
      <c r="C123" s="576"/>
      <c r="D123" s="3" t="s">
        <v>56</v>
      </c>
      <c r="E123" s="3">
        <v>1</v>
      </c>
      <c r="F123" s="3" t="s">
        <v>21</v>
      </c>
      <c r="G123" s="3">
        <v>1</v>
      </c>
      <c r="H123" s="59" t="e">
        <f t="shared" si="0"/>
        <v>#DIV/0!</v>
      </c>
      <c r="I123" s="108" t="e">
        <f t="shared" si="1"/>
        <v>#DIV/0!</v>
      </c>
    </row>
    <row r="124" spans="1:11" x14ac:dyDescent="0.25">
      <c r="A124" s="574"/>
      <c r="B124" s="576"/>
      <c r="C124" s="576"/>
      <c r="D124" s="3" t="s">
        <v>56</v>
      </c>
      <c r="E124" s="3">
        <v>2</v>
      </c>
      <c r="F124" s="3" t="s">
        <v>21</v>
      </c>
      <c r="G124" s="3">
        <v>43</v>
      </c>
      <c r="H124" s="59" t="e">
        <f t="shared" si="0"/>
        <v>#DIV/0!</v>
      </c>
      <c r="I124" s="108" t="e">
        <f t="shared" si="1"/>
        <v>#DIV/0!</v>
      </c>
    </row>
    <row r="125" spans="1:11" x14ac:dyDescent="0.25">
      <c r="A125" s="574"/>
      <c r="B125" s="576"/>
      <c r="C125" s="576"/>
      <c r="D125" s="3" t="s">
        <v>56</v>
      </c>
      <c r="E125" s="3">
        <v>3</v>
      </c>
      <c r="F125" s="3" t="s">
        <v>21</v>
      </c>
      <c r="G125" s="3">
        <v>1</v>
      </c>
      <c r="H125" s="59" t="e">
        <f t="shared" si="0"/>
        <v>#DIV/0!</v>
      </c>
      <c r="I125" s="108" t="e">
        <f t="shared" si="1"/>
        <v>#DIV/0!</v>
      </c>
    </row>
    <row r="126" spans="1:11" x14ac:dyDescent="0.25">
      <c r="A126" s="574"/>
      <c r="B126" s="576"/>
      <c r="C126" s="576"/>
      <c r="D126" s="3" t="s">
        <v>6</v>
      </c>
      <c r="E126" s="3">
        <v>1</v>
      </c>
      <c r="F126" s="3" t="s">
        <v>21</v>
      </c>
      <c r="G126" s="3">
        <v>1</v>
      </c>
      <c r="H126" s="59" t="e">
        <f t="shared" si="0"/>
        <v>#DIV/0!</v>
      </c>
      <c r="I126" s="108" t="e">
        <f t="shared" si="1"/>
        <v>#DIV/0!</v>
      </c>
    </row>
    <row r="127" spans="1:11" x14ac:dyDescent="0.25">
      <c r="A127" s="574"/>
      <c r="B127" s="576"/>
      <c r="C127" s="576"/>
      <c r="D127" s="3" t="s">
        <v>6</v>
      </c>
      <c r="E127" s="3">
        <v>2</v>
      </c>
      <c r="F127" s="3" t="s">
        <v>21</v>
      </c>
      <c r="G127" s="3">
        <v>2</v>
      </c>
      <c r="H127" s="59" t="e">
        <f t="shared" si="0"/>
        <v>#DIV/0!</v>
      </c>
      <c r="I127" s="108" t="e">
        <f t="shared" si="1"/>
        <v>#DIV/0!</v>
      </c>
    </row>
    <row r="128" spans="1:11" x14ac:dyDescent="0.25">
      <c r="A128" s="574"/>
      <c r="B128" s="576"/>
      <c r="C128" s="576"/>
      <c r="D128" s="3" t="s">
        <v>6</v>
      </c>
      <c r="E128" s="3">
        <v>3</v>
      </c>
      <c r="F128" s="3" t="s">
        <v>21</v>
      </c>
      <c r="G128" s="3">
        <v>1</v>
      </c>
      <c r="H128" s="59" t="e">
        <f t="shared" si="0"/>
        <v>#DIV/0!</v>
      </c>
      <c r="I128" s="108" t="e">
        <f t="shared" si="1"/>
        <v>#DIV/0!</v>
      </c>
    </row>
    <row r="129" spans="1:11" x14ac:dyDescent="0.25">
      <c r="A129" s="574"/>
      <c r="B129" s="576"/>
      <c r="C129" s="576"/>
      <c r="D129" s="3" t="s">
        <v>7</v>
      </c>
      <c r="E129" s="3">
        <v>1</v>
      </c>
      <c r="F129" s="3" t="s">
        <v>21</v>
      </c>
      <c r="G129" s="3">
        <v>1</v>
      </c>
      <c r="H129" s="59" t="e">
        <f t="shared" si="0"/>
        <v>#DIV/0!</v>
      </c>
      <c r="I129" s="108" t="e">
        <f t="shared" si="1"/>
        <v>#DIV/0!</v>
      </c>
    </row>
    <row r="130" spans="1:11" x14ac:dyDescent="0.25">
      <c r="A130" s="574"/>
      <c r="B130" s="576"/>
      <c r="C130" s="576"/>
      <c r="D130" s="3" t="s">
        <v>7</v>
      </c>
      <c r="E130" s="3">
        <v>2</v>
      </c>
      <c r="F130" s="3" t="s">
        <v>21</v>
      </c>
      <c r="G130" s="3">
        <v>1</v>
      </c>
      <c r="H130" s="59" t="e">
        <f t="shared" si="0"/>
        <v>#DIV/0!</v>
      </c>
      <c r="I130" s="108" t="e">
        <f t="shared" si="1"/>
        <v>#DIV/0!</v>
      </c>
    </row>
    <row r="131" spans="1:11" x14ac:dyDescent="0.25">
      <c r="A131" s="574"/>
      <c r="B131" s="576"/>
      <c r="C131" s="576"/>
      <c r="D131" s="3" t="s">
        <v>7</v>
      </c>
      <c r="E131" s="3">
        <v>3</v>
      </c>
      <c r="F131" s="3" t="s">
        <v>21</v>
      </c>
      <c r="G131" s="3">
        <v>1</v>
      </c>
      <c r="H131" s="59" t="e">
        <f t="shared" si="0"/>
        <v>#DIV/0!</v>
      </c>
      <c r="I131" s="108" t="e">
        <f t="shared" si="1"/>
        <v>#DIV/0!</v>
      </c>
    </row>
    <row r="132" spans="1:11" x14ac:dyDescent="0.25">
      <c r="A132" s="574"/>
      <c r="B132" s="576"/>
      <c r="C132" s="576"/>
      <c r="D132" s="3" t="s">
        <v>1</v>
      </c>
      <c r="E132" s="3">
        <v>1</v>
      </c>
      <c r="F132" s="3" t="s">
        <v>21</v>
      </c>
      <c r="G132" s="3">
        <v>1</v>
      </c>
      <c r="H132" s="59" t="e">
        <f t="shared" si="0"/>
        <v>#DIV/0!</v>
      </c>
      <c r="I132" s="108" t="e">
        <f t="shared" si="1"/>
        <v>#DIV/0!</v>
      </c>
    </row>
    <row r="133" spans="1:11" x14ac:dyDescent="0.25">
      <c r="A133" s="574"/>
      <c r="B133" s="576"/>
      <c r="C133" s="576"/>
      <c r="D133" s="3" t="s">
        <v>1</v>
      </c>
      <c r="E133" s="3">
        <v>2</v>
      </c>
      <c r="F133" s="3" t="s">
        <v>21</v>
      </c>
      <c r="G133" s="3">
        <v>2</v>
      </c>
      <c r="H133" s="59" t="e">
        <f t="shared" si="0"/>
        <v>#DIV/0!</v>
      </c>
      <c r="I133" s="108" t="e">
        <f t="shared" si="1"/>
        <v>#DIV/0!</v>
      </c>
    </row>
    <row r="134" spans="1:11" ht="15.75" thickBot="1" x14ac:dyDescent="0.3">
      <c r="A134" s="575"/>
      <c r="B134" s="577"/>
      <c r="C134" s="577"/>
      <c r="D134" s="44" t="s">
        <v>1</v>
      </c>
      <c r="E134" s="44">
        <v>3</v>
      </c>
      <c r="F134" s="44" t="s">
        <v>21</v>
      </c>
      <c r="G134" s="44">
        <v>1</v>
      </c>
      <c r="H134" s="448" t="e">
        <f t="shared" si="0"/>
        <v>#DIV/0!</v>
      </c>
      <c r="I134" s="449" t="e">
        <f t="shared" si="1"/>
        <v>#DIV/0!</v>
      </c>
    </row>
    <row r="135" spans="1:11" ht="19.5" customHeight="1" thickBot="1" x14ac:dyDescent="0.35">
      <c r="A135" s="582" t="s">
        <v>45</v>
      </c>
      <c r="B135" s="583"/>
      <c r="C135" s="450"/>
      <c r="D135" s="450"/>
      <c r="E135" s="450"/>
      <c r="F135" s="450"/>
      <c r="G135" s="450">
        <f>SUM(G120:G134)</f>
        <v>100</v>
      </c>
      <c r="H135" s="450"/>
      <c r="I135" s="451" t="e">
        <f>SUM(I120:I134)/100</f>
        <v>#DIV/0!</v>
      </c>
      <c r="K135" s="1"/>
    </row>
    <row r="136" spans="1:11" x14ac:dyDescent="0.25">
      <c r="B136" s="5"/>
      <c r="C136" s="5"/>
      <c r="K136" s="1"/>
    </row>
    <row r="137" spans="1:11" x14ac:dyDescent="0.25">
      <c r="B137" s="5"/>
      <c r="C137" s="5"/>
      <c r="K137" s="1"/>
    </row>
    <row r="138" spans="1:11" x14ac:dyDescent="0.25">
      <c r="B138" s="5"/>
      <c r="C138" s="5"/>
    </row>
    <row r="139" spans="1:11" x14ac:dyDescent="0.25">
      <c r="B139" s="5"/>
      <c r="C139" s="5"/>
    </row>
    <row r="140" spans="1:11" x14ac:dyDescent="0.25">
      <c r="B140" s="5"/>
      <c r="C140" s="5"/>
    </row>
    <row r="141" spans="1:11" x14ac:dyDescent="0.25">
      <c r="B141" s="5"/>
      <c r="C141" s="5"/>
    </row>
    <row r="142" spans="1:11" x14ac:dyDescent="0.25">
      <c r="B142" s="5"/>
      <c r="C142" s="5"/>
    </row>
    <row r="143" spans="1:11" x14ac:dyDescent="0.25">
      <c r="B143" s="5"/>
      <c r="C143" s="5"/>
    </row>
    <row r="144" spans="1:11" x14ac:dyDescent="0.25">
      <c r="B144" s="5"/>
      <c r="C144" s="5"/>
    </row>
    <row r="145" spans="2:3" x14ac:dyDescent="0.25">
      <c r="B145" s="5"/>
      <c r="C145" s="5"/>
    </row>
    <row r="146" spans="2:3" x14ac:dyDescent="0.25">
      <c r="B146" s="5"/>
      <c r="C146" s="5"/>
    </row>
    <row r="147" spans="2:3" x14ac:dyDescent="0.25">
      <c r="B147" s="5"/>
      <c r="C147" s="5"/>
    </row>
    <row r="148" spans="2:3" x14ac:dyDescent="0.25">
      <c r="B148" s="5"/>
      <c r="C148" s="5"/>
    </row>
    <row r="149" spans="2:3" x14ac:dyDescent="0.25">
      <c r="B149" s="5"/>
      <c r="C149" s="5"/>
    </row>
    <row r="150" spans="2:3" x14ac:dyDescent="0.25">
      <c r="B150" s="5"/>
      <c r="C150" s="5"/>
    </row>
    <row r="151" spans="2:3" x14ac:dyDescent="0.25">
      <c r="B151" s="5"/>
      <c r="C151" s="5"/>
    </row>
  </sheetData>
  <sheetProtection algorithmName="SHA-512" hashValue="+NyS2coW9AGIIoW8tywK+5v+Cqz+9FJ4dSLhKvHYJhZoS9OlpzwKDrcQ3wCeK6ygRa2gcJRnrg07AYdhlNPCZw==" saltValue="1bNC9UxRqq3esdDDMjBBTQ==" spinCount="100000" sheet="1" objects="1" scenarios="1"/>
  <mergeCells count="129">
    <mergeCell ref="A135:B135"/>
    <mergeCell ref="A118:I118"/>
    <mergeCell ref="E88:F88"/>
    <mergeCell ref="E89:F89"/>
    <mergeCell ref="E90:F90"/>
    <mergeCell ref="E95:F95"/>
    <mergeCell ref="E96:F96"/>
    <mergeCell ref="E97:F97"/>
    <mergeCell ref="E98:F98"/>
    <mergeCell ref="E99:F99"/>
    <mergeCell ref="E100:F100"/>
    <mergeCell ref="E101:F101"/>
    <mergeCell ref="E102:F102"/>
    <mergeCell ref="E106:F106"/>
    <mergeCell ref="E107:F107"/>
    <mergeCell ref="E108:F108"/>
    <mergeCell ref="E109:F109"/>
    <mergeCell ref="E110:F110"/>
    <mergeCell ref="E111:F111"/>
    <mergeCell ref="E112:F112"/>
    <mergeCell ref="E113:F113"/>
    <mergeCell ref="E103:F103"/>
    <mergeCell ref="E104:F104"/>
    <mergeCell ref="E105:F105"/>
    <mergeCell ref="E114:F114"/>
    <mergeCell ref="E45:F45"/>
    <mergeCell ref="E52:F52"/>
    <mergeCell ref="E35:F35"/>
    <mergeCell ref="E36:F36"/>
    <mergeCell ref="E37:F37"/>
    <mergeCell ref="E38:F38"/>
    <mergeCell ref="E39:F39"/>
    <mergeCell ref="E40:F40"/>
    <mergeCell ref="E41:F41"/>
    <mergeCell ref="E42:F42"/>
    <mergeCell ref="E46:F46"/>
    <mergeCell ref="E43:F43"/>
    <mergeCell ref="E44:F44"/>
    <mergeCell ref="E54:F54"/>
    <mergeCell ref="E55:F55"/>
    <mergeCell ref="E56:F56"/>
    <mergeCell ref="E57:F57"/>
    <mergeCell ref="E47:F47"/>
    <mergeCell ref="E48:F48"/>
    <mergeCell ref="E49:F49"/>
    <mergeCell ref="E50:F50"/>
    <mergeCell ref="E51:F51"/>
    <mergeCell ref="E62:F62"/>
    <mergeCell ref="E53:F53"/>
    <mergeCell ref="H8:J8"/>
    <mergeCell ref="H7:J7"/>
    <mergeCell ref="E27:F27"/>
    <mergeCell ref="E31:F31"/>
    <mergeCell ref="E32:F32"/>
    <mergeCell ref="E33:F33"/>
    <mergeCell ref="E34:F34"/>
    <mergeCell ref="E28:F28"/>
    <mergeCell ref="E29:F29"/>
    <mergeCell ref="E30:F30"/>
    <mergeCell ref="E8:F8"/>
    <mergeCell ref="B25:B39"/>
    <mergeCell ref="E9:F9"/>
    <mergeCell ref="E10:F10"/>
    <mergeCell ref="E11:F11"/>
    <mergeCell ref="E12:F12"/>
    <mergeCell ref="E16:F16"/>
    <mergeCell ref="E17:F17"/>
    <mergeCell ref="E18:F18"/>
    <mergeCell ref="E19:F19"/>
    <mergeCell ref="E20:F20"/>
    <mergeCell ref="E13:F13"/>
    <mergeCell ref="E14:F14"/>
    <mergeCell ref="E15:F15"/>
    <mergeCell ref="E21:F21"/>
    <mergeCell ref="E22:F22"/>
    <mergeCell ref="E23:F23"/>
    <mergeCell ref="E24:F24"/>
    <mergeCell ref="E25:F25"/>
    <mergeCell ref="E26:F26"/>
    <mergeCell ref="A120:A134"/>
    <mergeCell ref="B120:C134"/>
    <mergeCell ref="B119:C119"/>
    <mergeCell ref="A55:A69"/>
    <mergeCell ref="B55:B69"/>
    <mergeCell ref="A70:A84"/>
    <mergeCell ref="B70:B84"/>
    <mergeCell ref="A85:A99"/>
    <mergeCell ref="B85:B99"/>
    <mergeCell ref="A100:A114"/>
    <mergeCell ref="B100:B114"/>
    <mergeCell ref="E69:F69"/>
    <mergeCell ref="A5:J5"/>
    <mergeCell ref="E82:F82"/>
    <mergeCell ref="E73:F73"/>
    <mergeCell ref="E74:F74"/>
    <mergeCell ref="E75:F75"/>
    <mergeCell ref="E91:F91"/>
    <mergeCell ref="E92:F92"/>
    <mergeCell ref="E93:F93"/>
    <mergeCell ref="A40:A54"/>
    <mergeCell ref="E63:F63"/>
    <mergeCell ref="E64:F64"/>
    <mergeCell ref="E65:F65"/>
    <mergeCell ref="E66:F66"/>
    <mergeCell ref="E67:F67"/>
    <mergeCell ref="E68:F68"/>
    <mergeCell ref="E61:F61"/>
    <mergeCell ref="E58:F58"/>
    <mergeCell ref="E59:F59"/>
    <mergeCell ref="E60:F60"/>
    <mergeCell ref="B40:B54"/>
    <mergeCell ref="A10:A24"/>
    <mergeCell ref="B10:B24"/>
    <mergeCell ref="A25:A39"/>
    <mergeCell ref="E94:F94"/>
    <mergeCell ref="E83:F83"/>
    <mergeCell ref="E84:F84"/>
    <mergeCell ref="E85:F85"/>
    <mergeCell ref="E86:F86"/>
    <mergeCell ref="E87:F87"/>
    <mergeCell ref="E70:F70"/>
    <mergeCell ref="E71:F71"/>
    <mergeCell ref="E72:F72"/>
    <mergeCell ref="E76:F76"/>
    <mergeCell ref="E77:F77"/>
    <mergeCell ref="E78:F78"/>
    <mergeCell ref="E79:F79"/>
    <mergeCell ref="E80:F80"/>
    <mergeCell ref="E81:F81"/>
  </mergeCells>
  <phoneticPr fontId="18" type="noConversion"/>
  <pageMargins left="0.70866141732283472" right="0.70866141732283472" top="0.74803149606299213" bottom="0.74803149606299213" header="0.31496062992125984" footer="0.31496062992125984"/>
  <pageSetup paperSize="9" scale="70" orientation="landscape" r:id="rId1"/>
  <headerFooter>
    <oddHeader>&amp;CBilag 3C - Tilbudsliste - Esbjerg</oddHeader>
    <oddFooter>Side &amp;P af &amp;N</oddFooter>
  </headerFooter>
  <rowBreaks count="3" manualBreakCount="3">
    <brk id="39" max="16383" man="1"/>
    <brk id="69" max="16383" man="1"/>
    <brk id="9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S150"/>
  <sheetViews>
    <sheetView showGridLines="0" zoomScaleNormal="100" workbookViewId="0">
      <selection activeCell="I61" sqref="G12:I61"/>
    </sheetView>
  </sheetViews>
  <sheetFormatPr defaultRowHeight="15" x14ac:dyDescent="0.25"/>
  <cols>
    <col min="1" max="1" width="24.42578125" style="1" customWidth="1"/>
    <col min="2" max="2" width="40.85546875" style="1" customWidth="1"/>
    <col min="3" max="3" width="29.42578125" style="1" customWidth="1"/>
    <col min="4" max="4" width="17.140625" style="1" customWidth="1"/>
    <col min="5" max="6" width="6.28515625" style="1" customWidth="1"/>
    <col min="7" max="7" width="16.42578125" style="1" bestFit="1" customWidth="1"/>
    <col min="8" max="9" width="29.5703125" style="56" customWidth="1"/>
    <col min="10" max="10" width="23" style="1" customWidth="1"/>
  </cols>
  <sheetData>
    <row r="1" spans="1:10" s="1" customFormat="1" ht="24" thickBot="1" x14ac:dyDescent="0.4">
      <c r="A1" s="176" t="s">
        <v>246</v>
      </c>
      <c r="B1" s="176"/>
      <c r="C1" s="176"/>
      <c r="D1" s="176"/>
      <c r="E1" s="176"/>
      <c r="F1" s="176"/>
      <c r="G1" s="176"/>
      <c r="H1" s="176"/>
      <c r="I1" s="177"/>
    </row>
    <row r="2" spans="1:10" x14ac:dyDescent="0.25">
      <c r="I2" s="1"/>
      <c r="J2"/>
    </row>
    <row r="3" spans="1:10" ht="18.75" x14ac:dyDescent="0.3">
      <c r="A3" s="611" t="s">
        <v>159</v>
      </c>
      <c r="B3" s="611"/>
      <c r="C3" s="611"/>
      <c r="D3" s="611"/>
      <c r="E3" s="611"/>
      <c r="F3" s="611"/>
      <c r="G3" s="611"/>
      <c r="H3" s="611"/>
      <c r="I3" s="611"/>
      <c r="J3"/>
    </row>
    <row r="4" spans="1:10" ht="15.75" thickBot="1" x14ac:dyDescent="0.3">
      <c r="I4" s="1"/>
      <c r="J4"/>
    </row>
    <row r="5" spans="1:10" ht="24" thickBot="1" x14ac:dyDescent="0.4">
      <c r="A5" s="135" t="s">
        <v>23</v>
      </c>
      <c r="B5" s="136"/>
      <c r="C5" s="136"/>
      <c r="D5" s="136"/>
      <c r="E5" s="136"/>
      <c r="F5" s="136"/>
      <c r="G5" s="136"/>
      <c r="H5" s="62"/>
      <c r="I5" s="50"/>
      <c r="J5"/>
    </row>
    <row r="6" spans="1:10" ht="24" thickBot="1" x14ac:dyDescent="0.4">
      <c r="A6" s="30"/>
      <c r="B6" s="30"/>
      <c r="C6" s="30"/>
      <c r="D6" s="30"/>
      <c r="E6" s="30"/>
      <c r="F6" s="30"/>
      <c r="G6" s="30"/>
      <c r="H6" s="60"/>
      <c r="I6" s="60"/>
      <c r="J6" s="30"/>
    </row>
    <row r="7" spans="1:10" ht="191.25" customHeight="1" thickBot="1" x14ac:dyDescent="0.3">
      <c r="A7" s="514" t="s">
        <v>255</v>
      </c>
      <c r="B7" s="515"/>
      <c r="C7" s="515"/>
      <c r="D7" s="515"/>
      <c r="E7" s="515"/>
      <c r="F7" s="515"/>
      <c r="G7" s="515"/>
      <c r="H7" s="515"/>
      <c r="I7" s="516"/>
      <c r="J7" s="447"/>
    </row>
    <row r="8" spans="1:10" ht="24" thickBot="1" x14ac:dyDescent="0.4">
      <c r="A8" s="30"/>
      <c r="B8" s="30"/>
      <c r="C8" s="30"/>
      <c r="D8" s="30"/>
      <c r="E8" s="30"/>
      <c r="F8" s="30"/>
      <c r="G8" s="30"/>
      <c r="H8" s="60"/>
      <c r="I8" s="60"/>
      <c r="J8" s="30"/>
    </row>
    <row r="9" spans="1:10" ht="24" thickBot="1" x14ac:dyDescent="0.4">
      <c r="A9" s="172"/>
      <c r="B9" s="172"/>
      <c r="C9" s="179"/>
      <c r="D9" s="180"/>
      <c r="E9" s="180"/>
      <c r="F9" s="181"/>
      <c r="G9" s="239" t="s">
        <v>17</v>
      </c>
      <c r="H9" s="614" t="s">
        <v>80</v>
      </c>
      <c r="I9" s="615"/>
      <c r="J9"/>
    </row>
    <row r="10" spans="1:10" ht="45.75" thickBot="1" x14ac:dyDescent="0.3">
      <c r="A10" s="287" t="s">
        <v>9</v>
      </c>
      <c r="B10" s="287" t="s">
        <v>22</v>
      </c>
      <c r="C10" s="288" t="s">
        <v>154</v>
      </c>
      <c r="D10" s="289" t="s">
        <v>3</v>
      </c>
      <c r="E10" s="522" t="s">
        <v>19</v>
      </c>
      <c r="F10" s="523"/>
      <c r="G10" s="290" t="s">
        <v>18</v>
      </c>
      <c r="H10" s="616" t="s">
        <v>144</v>
      </c>
      <c r="I10" s="617"/>
      <c r="J10"/>
    </row>
    <row r="11" spans="1:10" ht="90.75" thickBot="1" x14ac:dyDescent="0.3">
      <c r="A11" s="296" t="s">
        <v>210</v>
      </c>
      <c r="B11" s="297" t="s">
        <v>254</v>
      </c>
      <c r="C11" s="298" t="s">
        <v>155</v>
      </c>
      <c r="D11" s="299" t="s">
        <v>156</v>
      </c>
      <c r="E11" s="532" t="s">
        <v>191</v>
      </c>
      <c r="F11" s="533"/>
      <c r="G11" s="286" t="s">
        <v>218</v>
      </c>
      <c r="H11" s="291" t="s">
        <v>51</v>
      </c>
      <c r="I11" s="292" t="s">
        <v>52</v>
      </c>
      <c r="J11"/>
    </row>
    <row r="12" spans="1:10" ht="29.25" customHeight="1" x14ac:dyDescent="0.25">
      <c r="A12" s="609" t="s">
        <v>226</v>
      </c>
      <c r="B12" s="595"/>
      <c r="C12" s="35" t="s">
        <v>0</v>
      </c>
      <c r="D12" s="2">
        <v>1</v>
      </c>
      <c r="E12" s="524" t="s">
        <v>21</v>
      </c>
      <c r="F12" s="525"/>
      <c r="G12" s="366"/>
      <c r="H12" s="367"/>
      <c r="I12" s="368"/>
      <c r="J12"/>
    </row>
    <row r="13" spans="1:10" ht="29.25" customHeight="1" x14ac:dyDescent="0.25">
      <c r="A13" s="604"/>
      <c r="B13" s="596"/>
      <c r="C13" s="20" t="s">
        <v>0</v>
      </c>
      <c r="D13" s="3">
        <v>2</v>
      </c>
      <c r="E13" s="526" t="s">
        <v>21</v>
      </c>
      <c r="F13" s="527"/>
      <c r="G13" s="369"/>
      <c r="H13" s="370"/>
      <c r="I13" s="371"/>
      <c r="J13"/>
    </row>
    <row r="14" spans="1:10" ht="29.25" customHeight="1" x14ac:dyDescent="0.25">
      <c r="A14" s="604"/>
      <c r="B14" s="596"/>
      <c r="C14" s="20" t="s">
        <v>0</v>
      </c>
      <c r="D14" s="3">
        <v>3</v>
      </c>
      <c r="E14" s="526" t="s">
        <v>21</v>
      </c>
      <c r="F14" s="527"/>
      <c r="G14" s="372"/>
      <c r="H14" s="373"/>
      <c r="I14" s="374"/>
      <c r="J14"/>
    </row>
    <row r="15" spans="1:10" ht="29.25" customHeight="1" x14ac:dyDescent="0.25">
      <c r="A15" s="604"/>
      <c r="B15" s="596"/>
      <c r="C15" s="20" t="s">
        <v>57</v>
      </c>
      <c r="D15" s="3">
        <v>1</v>
      </c>
      <c r="E15" s="526" t="s">
        <v>21</v>
      </c>
      <c r="F15" s="527"/>
      <c r="G15" s="372"/>
      <c r="H15" s="373"/>
      <c r="I15" s="374"/>
      <c r="J15"/>
    </row>
    <row r="16" spans="1:10" ht="29.25" customHeight="1" x14ac:dyDescent="0.25">
      <c r="A16" s="604"/>
      <c r="B16" s="596"/>
      <c r="C16" s="20" t="s">
        <v>57</v>
      </c>
      <c r="D16" s="3">
        <v>2</v>
      </c>
      <c r="E16" s="526" t="s">
        <v>21</v>
      </c>
      <c r="F16" s="527"/>
      <c r="G16" s="372"/>
      <c r="H16" s="373"/>
      <c r="I16" s="374"/>
      <c r="J16"/>
    </row>
    <row r="17" spans="1:10" ht="29.25" customHeight="1" x14ac:dyDescent="0.25">
      <c r="A17" s="604"/>
      <c r="B17" s="596"/>
      <c r="C17" s="20" t="s">
        <v>57</v>
      </c>
      <c r="D17" s="3">
        <v>3</v>
      </c>
      <c r="E17" s="526" t="s">
        <v>21</v>
      </c>
      <c r="F17" s="527"/>
      <c r="G17" s="372"/>
      <c r="H17" s="373"/>
      <c r="I17" s="374"/>
      <c r="J17"/>
    </row>
    <row r="18" spans="1:10" ht="29.25" customHeight="1" x14ac:dyDescent="0.25">
      <c r="A18" s="604"/>
      <c r="B18" s="596"/>
      <c r="C18" s="20" t="s">
        <v>57</v>
      </c>
      <c r="D18" s="3">
        <v>4</v>
      </c>
      <c r="E18" s="526" t="s">
        <v>21</v>
      </c>
      <c r="F18" s="527"/>
      <c r="G18" s="372"/>
      <c r="H18" s="373"/>
      <c r="I18" s="374"/>
      <c r="J18"/>
    </row>
    <row r="19" spans="1:10" ht="29.25" customHeight="1" x14ac:dyDescent="0.25">
      <c r="A19" s="604"/>
      <c r="B19" s="596"/>
      <c r="C19" s="20" t="s">
        <v>1</v>
      </c>
      <c r="D19" s="3">
        <v>1</v>
      </c>
      <c r="E19" s="526" t="s">
        <v>21</v>
      </c>
      <c r="F19" s="527"/>
      <c r="G19" s="372"/>
      <c r="H19" s="373"/>
      <c r="I19" s="374"/>
      <c r="J19"/>
    </row>
    <row r="20" spans="1:10" ht="29.25" customHeight="1" x14ac:dyDescent="0.25">
      <c r="A20" s="604"/>
      <c r="B20" s="596"/>
      <c r="C20" s="20" t="s">
        <v>1</v>
      </c>
      <c r="D20" s="3">
        <v>2</v>
      </c>
      <c r="E20" s="526" t="s">
        <v>21</v>
      </c>
      <c r="F20" s="527"/>
      <c r="G20" s="372"/>
      <c r="H20" s="373"/>
      <c r="I20" s="374"/>
      <c r="J20"/>
    </row>
    <row r="21" spans="1:10" ht="29.25" customHeight="1" thickBot="1" x14ac:dyDescent="0.3">
      <c r="A21" s="605"/>
      <c r="B21" s="597"/>
      <c r="C21" s="138" t="s">
        <v>1</v>
      </c>
      <c r="D21" s="4">
        <v>3</v>
      </c>
      <c r="E21" s="552" t="s">
        <v>21</v>
      </c>
      <c r="F21" s="553"/>
      <c r="G21" s="375"/>
      <c r="H21" s="376"/>
      <c r="I21" s="377"/>
      <c r="J21"/>
    </row>
    <row r="22" spans="1:10" ht="36" customHeight="1" x14ac:dyDescent="0.25">
      <c r="A22" s="606" t="s">
        <v>227</v>
      </c>
      <c r="B22" s="595"/>
      <c r="C22" s="51" t="s">
        <v>0</v>
      </c>
      <c r="D22" s="18">
        <v>1</v>
      </c>
      <c r="E22" s="530" t="s">
        <v>21</v>
      </c>
      <c r="F22" s="531"/>
      <c r="G22" s="366"/>
      <c r="H22" s="367"/>
      <c r="I22" s="368"/>
      <c r="J22"/>
    </row>
    <row r="23" spans="1:10" ht="36" customHeight="1" x14ac:dyDescent="0.25">
      <c r="A23" s="607"/>
      <c r="B23" s="596"/>
      <c r="C23" s="52" t="s">
        <v>0</v>
      </c>
      <c r="D23" s="8">
        <v>2</v>
      </c>
      <c r="E23" s="528" t="s">
        <v>21</v>
      </c>
      <c r="F23" s="529"/>
      <c r="G23" s="369"/>
      <c r="H23" s="370"/>
      <c r="I23" s="371"/>
      <c r="J23"/>
    </row>
    <row r="24" spans="1:10" ht="36" customHeight="1" x14ac:dyDescent="0.25">
      <c r="A24" s="607"/>
      <c r="B24" s="596"/>
      <c r="C24" s="52" t="s">
        <v>0</v>
      </c>
      <c r="D24" s="8">
        <v>3</v>
      </c>
      <c r="E24" s="528" t="s">
        <v>21</v>
      </c>
      <c r="F24" s="529"/>
      <c r="G24" s="372"/>
      <c r="H24" s="373"/>
      <c r="I24" s="374"/>
      <c r="J24"/>
    </row>
    <row r="25" spans="1:10" ht="36" customHeight="1" x14ac:dyDescent="0.25">
      <c r="A25" s="607"/>
      <c r="B25" s="596"/>
      <c r="C25" s="52" t="s">
        <v>57</v>
      </c>
      <c r="D25" s="8">
        <v>1</v>
      </c>
      <c r="E25" s="528" t="s">
        <v>21</v>
      </c>
      <c r="F25" s="529"/>
      <c r="G25" s="372"/>
      <c r="H25" s="373"/>
      <c r="I25" s="374"/>
      <c r="J25"/>
    </row>
    <row r="26" spans="1:10" ht="36" customHeight="1" x14ac:dyDescent="0.25">
      <c r="A26" s="607"/>
      <c r="B26" s="596"/>
      <c r="C26" s="52" t="s">
        <v>57</v>
      </c>
      <c r="D26" s="8">
        <v>2</v>
      </c>
      <c r="E26" s="528" t="s">
        <v>21</v>
      </c>
      <c r="F26" s="529"/>
      <c r="G26" s="372"/>
      <c r="H26" s="373"/>
      <c r="I26" s="374"/>
      <c r="J26"/>
    </row>
    <row r="27" spans="1:10" ht="36" customHeight="1" x14ac:dyDescent="0.25">
      <c r="A27" s="607"/>
      <c r="B27" s="596"/>
      <c r="C27" s="52" t="s">
        <v>57</v>
      </c>
      <c r="D27" s="8">
        <v>3</v>
      </c>
      <c r="E27" s="528" t="s">
        <v>21</v>
      </c>
      <c r="F27" s="529"/>
      <c r="G27" s="372"/>
      <c r="H27" s="373"/>
      <c r="I27" s="374"/>
      <c r="J27"/>
    </row>
    <row r="28" spans="1:10" ht="36" customHeight="1" x14ac:dyDescent="0.25">
      <c r="A28" s="607"/>
      <c r="B28" s="596"/>
      <c r="C28" s="52" t="s">
        <v>57</v>
      </c>
      <c r="D28" s="8">
        <v>4</v>
      </c>
      <c r="E28" s="528" t="s">
        <v>21</v>
      </c>
      <c r="F28" s="529"/>
      <c r="G28" s="372"/>
      <c r="H28" s="373"/>
      <c r="I28" s="374"/>
      <c r="J28"/>
    </row>
    <row r="29" spans="1:10" ht="36" customHeight="1" x14ac:dyDescent="0.25">
      <c r="A29" s="607"/>
      <c r="B29" s="596"/>
      <c r="C29" s="52" t="s">
        <v>1</v>
      </c>
      <c r="D29" s="8">
        <v>1</v>
      </c>
      <c r="E29" s="528" t="s">
        <v>21</v>
      </c>
      <c r="F29" s="529"/>
      <c r="G29" s="372"/>
      <c r="H29" s="373"/>
      <c r="I29" s="374"/>
      <c r="J29"/>
    </row>
    <row r="30" spans="1:10" ht="36" customHeight="1" x14ac:dyDescent="0.25">
      <c r="A30" s="607"/>
      <c r="B30" s="596"/>
      <c r="C30" s="52" t="s">
        <v>1</v>
      </c>
      <c r="D30" s="8">
        <v>2</v>
      </c>
      <c r="E30" s="528" t="s">
        <v>21</v>
      </c>
      <c r="F30" s="529"/>
      <c r="G30" s="372"/>
      <c r="H30" s="373"/>
      <c r="I30" s="374"/>
      <c r="J30"/>
    </row>
    <row r="31" spans="1:10" ht="36" customHeight="1" thickBot="1" x14ac:dyDescent="0.3">
      <c r="A31" s="607"/>
      <c r="B31" s="596"/>
      <c r="C31" s="467" t="s">
        <v>1</v>
      </c>
      <c r="D31" s="77">
        <v>3</v>
      </c>
      <c r="E31" s="612" t="s">
        <v>21</v>
      </c>
      <c r="F31" s="613"/>
      <c r="G31" s="375"/>
      <c r="H31" s="452"/>
      <c r="I31" s="453"/>
      <c r="J31"/>
    </row>
    <row r="32" spans="1:10" ht="29.25" customHeight="1" x14ac:dyDescent="0.25">
      <c r="A32" s="609" t="s">
        <v>228</v>
      </c>
      <c r="B32" s="595"/>
      <c r="C32" s="35" t="s">
        <v>0</v>
      </c>
      <c r="D32" s="2">
        <v>1</v>
      </c>
      <c r="E32" s="524" t="s">
        <v>21</v>
      </c>
      <c r="F32" s="525"/>
      <c r="G32" s="366"/>
      <c r="H32" s="367"/>
      <c r="I32" s="352"/>
      <c r="J32"/>
    </row>
    <row r="33" spans="1:10" ht="29.25" customHeight="1" x14ac:dyDescent="0.25">
      <c r="A33" s="604"/>
      <c r="B33" s="596"/>
      <c r="C33" s="20" t="s">
        <v>0</v>
      </c>
      <c r="D33" s="3">
        <v>2</v>
      </c>
      <c r="E33" s="526" t="s">
        <v>21</v>
      </c>
      <c r="F33" s="527"/>
      <c r="G33" s="369"/>
      <c r="H33" s="370"/>
      <c r="I33" s="404"/>
      <c r="J33"/>
    </row>
    <row r="34" spans="1:10" ht="29.25" customHeight="1" x14ac:dyDescent="0.25">
      <c r="A34" s="604"/>
      <c r="B34" s="596"/>
      <c r="C34" s="20" t="s">
        <v>0</v>
      </c>
      <c r="D34" s="3">
        <v>3</v>
      </c>
      <c r="E34" s="526" t="s">
        <v>21</v>
      </c>
      <c r="F34" s="527"/>
      <c r="G34" s="372"/>
      <c r="H34" s="373"/>
      <c r="I34" s="355"/>
      <c r="J34"/>
    </row>
    <row r="35" spans="1:10" ht="29.25" customHeight="1" x14ac:dyDescent="0.25">
      <c r="A35" s="604"/>
      <c r="B35" s="596"/>
      <c r="C35" s="20" t="s">
        <v>57</v>
      </c>
      <c r="D35" s="3">
        <v>1</v>
      </c>
      <c r="E35" s="526" t="s">
        <v>21</v>
      </c>
      <c r="F35" s="527"/>
      <c r="G35" s="372"/>
      <c r="H35" s="373"/>
      <c r="I35" s="355"/>
      <c r="J35"/>
    </row>
    <row r="36" spans="1:10" ht="29.25" customHeight="1" x14ac:dyDescent="0.25">
      <c r="A36" s="604"/>
      <c r="B36" s="596"/>
      <c r="C36" s="20" t="s">
        <v>57</v>
      </c>
      <c r="D36" s="3">
        <v>2</v>
      </c>
      <c r="E36" s="526" t="s">
        <v>21</v>
      </c>
      <c r="F36" s="527"/>
      <c r="G36" s="372"/>
      <c r="H36" s="373"/>
      <c r="I36" s="355"/>
      <c r="J36"/>
    </row>
    <row r="37" spans="1:10" ht="29.25" customHeight="1" x14ac:dyDescent="0.25">
      <c r="A37" s="604"/>
      <c r="B37" s="596"/>
      <c r="C37" s="20" t="s">
        <v>57</v>
      </c>
      <c r="D37" s="3">
        <v>3</v>
      </c>
      <c r="E37" s="526" t="s">
        <v>21</v>
      </c>
      <c r="F37" s="527"/>
      <c r="G37" s="372"/>
      <c r="H37" s="373"/>
      <c r="I37" s="355"/>
      <c r="J37"/>
    </row>
    <row r="38" spans="1:10" ht="29.25" customHeight="1" x14ac:dyDescent="0.25">
      <c r="A38" s="604"/>
      <c r="B38" s="596"/>
      <c r="C38" s="20" t="s">
        <v>57</v>
      </c>
      <c r="D38" s="3">
        <v>4</v>
      </c>
      <c r="E38" s="526" t="s">
        <v>21</v>
      </c>
      <c r="F38" s="527"/>
      <c r="G38" s="372"/>
      <c r="H38" s="373"/>
      <c r="I38" s="355"/>
      <c r="J38"/>
    </row>
    <row r="39" spans="1:10" ht="29.25" customHeight="1" x14ac:dyDescent="0.25">
      <c r="A39" s="604"/>
      <c r="B39" s="596"/>
      <c r="C39" s="20" t="s">
        <v>1</v>
      </c>
      <c r="D39" s="3">
        <v>1</v>
      </c>
      <c r="E39" s="526" t="s">
        <v>21</v>
      </c>
      <c r="F39" s="527"/>
      <c r="G39" s="372"/>
      <c r="H39" s="373"/>
      <c r="I39" s="355"/>
      <c r="J39"/>
    </row>
    <row r="40" spans="1:10" ht="29.25" customHeight="1" x14ac:dyDescent="0.25">
      <c r="A40" s="604"/>
      <c r="B40" s="596"/>
      <c r="C40" s="20" t="s">
        <v>1</v>
      </c>
      <c r="D40" s="3">
        <v>2</v>
      </c>
      <c r="E40" s="526" t="s">
        <v>21</v>
      </c>
      <c r="F40" s="527"/>
      <c r="G40" s="372"/>
      <c r="H40" s="373"/>
      <c r="I40" s="355"/>
      <c r="J40"/>
    </row>
    <row r="41" spans="1:10" ht="29.25" customHeight="1" thickBot="1" x14ac:dyDescent="0.3">
      <c r="A41" s="605"/>
      <c r="B41" s="597"/>
      <c r="C41" s="138" t="s">
        <v>1</v>
      </c>
      <c r="D41" s="4">
        <v>3</v>
      </c>
      <c r="E41" s="552" t="s">
        <v>21</v>
      </c>
      <c r="F41" s="553"/>
      <c r="G41" s="375"/>
      <c r="H41" s="376"/>
      <c r="I41" s="365"/>
      <c r="J41"/>
    </row>
    <row r="42" spans="1:10" ht="29.25" customHeight="1" x14ac:dyDescent="0.25">
      <c r="A42" s="606" t="s">
        <v>229</v>
      </c>
      <c r="B42" s="595"/>
      <c r="C42" s="51" t="s">
        <v>0</v>
      </c>
      <c r="D42" s="18">
        <v>1</v>
      </c>
      <c r="E42" s="530" t="s">
        <v>21</v>
      </c>
      <c r="F42" s="531"/>
      <c r="G42" s="366"/>
      <c r="H42" s="367"/>
      <c r="I42" s="368"/>
      <c r="J42"/>
    </row>
    <row r="43" spans="1:10" ht="29.25" customHeight="1" x14ac:dyDescent="0.25">
      <c r="A43" s="607"/>
      <c r="B43" s="596"/>
      <c r="C43" s="52" t="s">
        <v>0</v>
      </c>
      <c r="D43" s="8">
        <v>2</v>
      </c>
      <c r="E43" s="528" t="s">
        <v>21</v>
      </c>
      <c r="F43" s="529"/>
      <c r="G43" s="369"/>
      <c r="H43" s="370"/>
      <c r="I43" s="371"/>
      <c r="J43"/>
    </row>
    <row r="44" spans="1:10" ht="29.25" customHeight="1" x14ac:dyDescent="0.25">
      <c r="A44" s="607"/>
      <c r="B44" s="596"/>
      <c r="C44" s="52" t="s">
        <v>0</v>
      </c>
      <c r="D44" s="8">
        <v>3</v>
      </c>
      <c r="E44" s="528" t="s">
        <v>21</v>
      </c>
      <c r="F44" s="529"/>
      <c r="G44" s="372"/>
      <c r="H44" s="373"/>
      <c r="I44" s="374"/>
      <c r="J44"/>
    </row>
    <row r="45" spans="1:10" ht="29.25" customHeight="1" x14ac:dyDescent="0.25">
      <c r="A45" s="607"/>
      <c r="B45" s="596"/>
      <c r="C45" s="52" t="s">
        <v>57</v>
      </c>
      <c r="D45" s="8">
        <v>1</v>
      </c>
      <c r="E45" s="528" t="s">
        <v>21</v>
      </c>
      <c r="F45" s="529"/>
      <c r="G45" s="372"/>
      <c r="H45" s="373"/>
      <c r="I45" s="374"/>
      <c r="J45"/>
    </row>
    <row r="46" spans="1:10" ht="29.25" customHeight="1" x14ac:dyDescent="0.25">
      <c r="A46" s="607"/>
      <c r="B46" s="596"/>
      <c r="C46" s="52" t="s">
        <v>57</v>
      </c>
      <c r="D46" s="8">
        <v>2</v>
      </c>
      <c r="E46" s="528" t="s">
        <v>21</v>
      </c>
      <c r="F46" s="529"/>
      <c r="G46" s="372"/>
      <c r="H46" s="373"/>
      <c r="I46" s="374"/>
      <c r="J46"/>
    </row>
    <row r="47" spans="1:10" ht="29.25" customHeight="1" x14ac:dyDescent="0.25">
      <c r="A47" s="607"/>
      <c r="B47" s="596"/>
      <c r="C47" s="52" t="s">
        <v>57</v>
      </c>
      <c r="D47" s="8">
        <v>3</v>
      </c>
      <c r="E47" s="528" t="s">
        <v>21</v>
      </c>
      <c r="F47" s="529"/>
      <c r="G47" s="372"/>
      <c r="H47" s="373"/>
      <c r="I47" s="374"/>
      <c r="J47"/>
    </row>
    <row r="48" spans="1:10" ht="29.25" customHeight="1" x14ac:dyDescent="0.25">
      <c r="A48" s="607"/>
      <c r="B48" s="596"/>
      <c r="C48" s="52" t="s">
        <v>57</v>
      </c>
      <c r="D48" s="8">
        <v>4</v>
      </c>
      <c r="E48" s="528" t="s">
        <v>21</v>
      </c>
      <c r="F48" s="529"/>
      <c r="G48" s="372"/>
      <c r="H48" s="373"/>
      <c r="I48" s="374"/>
      <c r="J48"/>
    </row>
    <row r="49" spans="1:11" ht="29.25" customHeight="1" x14ac:dyDescent="0.25">
      <c r="A49" s="607"/>
      <c r="B49" s="596"/>
      <c r="C49" s="52" t="s">
        <v>1</v>
      </c>
      <c r="D49" s="8">
        <v>1</v>
      </c>
      <c r="E49" s="528" t="s">
        <v>21</v>
      </c>
      <c r="F49" s="529"/>
      <c r="G49" s="372"/>
      <c r="H49" s="373"/>
      <c r="I49" s="374"/>
      <c r="J49"/>
    </row>
    <row r="50" spans="1:11" ht="29.25" customHeight="1" x14ac:dyDescent="0.25">
      <c r="A50" s="607"/>
      <c r="B50" s="596"/>
      <c r="C50" s="52" t="s">
        <v>1</v>
      </c>
      <c r="D50" s="8">
        <v>2</v>
      </c>
      <c r="E50" s="528" t="s">
        <v>21</v>
      </c>
      <c r="F50" s="529"/>
      <c r="G50" s="372"/>
      <c r="H50" s="373"/>
      <c r="I50" s="374"/>
      <c r="J50"/>
    </row>
    <row r="51" spans="1:11" ht="29.25" customHeight="1" thickBot="1" x14ac:dyDescent="0.3">
      <c r="A51" s="608"/>
      <c r="B51" s="597"/>
      <c r="C51" s="468" t="s">
        <v>1</v>
      </c>
      <c r="D51" s="8">
        <v>3</v>
      </c>
      <c r="E51" s="626" t="s">
        <v>21</v>
      </c>
      <c r="F51" s="627"/>
      <c r="G51" s="375"/>
      <c r="H51" s="376"/>
      <c r="I51" s="377"/>
      <c r="J51"/>
    </row>
    <row r="52" spans="1:11" ht="29.25" customHeight="1" x14ac:dyDescent="0.25">
      <c r="A52" s="609" t="s">
        <v>230</v>
      </c>
      <c r="B52" s="595"/>
      <c r="C52" s="35" t="s">
        <v>0</v>
      </c>
      <c r="D52" s="2">
        <v>1</v>
      </c>
      <c r="E52" s="524" t="s">
        <v>21</v>
      </c>
      <c r="F52" s="525"/>
      <c r="G52" s="366"/>
      <c r="H52" s="367"/>
      <c r="I52" s="368"/>
      <c r="J52"/>
      <c r="K52" s="67"/>
    </row>
    <row r="53" spans="1:11" ht="29.25" customHeight="1" x14ac:dyDescent="0.25">
      <c r="A53" s="604"/>
      <c r="B53" s="596"/>
      <c r="C53" s="20" t="s">
        <v>0</v>
      </c>
      <c r="D53" s="3">
        <v>2</v>
      </c>
      <c r="E53" s="526" t="s">
        <v>21</v>
      </c>
      <c r="F53" s="527"/>
      <c r="G53" s="369"/>
      <c r="H53" s="370"/>
      <c r="I53" s="371"/>
      <c r="J53"/>
      <c r="K53" s="67"/>
    </row>
    <row r="54" spans="1:11" ht="29.25" customHeight="1" x14ac:dyDescent="0.25">
      <c r="A54" s="604"/>
      <c r="B54" s="596"/>
      <c r="C54" s="20" t="s">
        <v>0</v>
      </c>
      <c r="D54" s="3">
        <v>3</v>
      </c>
      <c r="E54" s="526" t="s">
        <v>21</v>
      </c>
      <c r="F54" s="527"/>
      <c r="G54" s="372"/>
      <c r="H54" s="373"/>
      <c r="I54" s="374"/>
      <c r="J54"/>
      <c r="K54" s="67"/>
    </row>
    <row r="55" spans="1:11" ht="29.25" customHeight="1" x14ac:dyDescent="0.25">
      <c r="A55" s="604"/>
      <c r="B55" s="596"/>
      <c r="C55" s="20" t="s">
        <v>57</v>
      </c>
      <c r="D55" s="3">
        <v>1</v>
      </c>
      <c r="E55" s="526" t="s">
        <v>21</v>
      </c>
      <c r="F55" s="527"/>
      <c r="G55" s="372"/>
      <c r="H55" s="373"/>
      <c r="I55" s="374"/>
      <c r="J55"/>
      <c r="K55" s="67"/>
    </row>
    <row r="56" spans="1:11" ht="29.25" customHeight="1" x14ac:dyDescent="0.25">
      <c r="A56" s="604"/>
      <c r="B56" s="596"/>
      <c r="C56" s="20" t="s">
        <v>57</v>
      </c>
      <c r="D56" s="3">
        <v>2</v>
      </c>
      <c r="E56" s="526" t="s">
        <v>21</v>
      </c>
      <c r="F56" s="527"/>
      <c r="G56" s="372"/>
      <c r="H56" s="373"/>
      <c r="I56" s="374"/>
      <c r="J56"/>
      <c r="K56" s="67"/>
    </row>
    <row r="57" spans="1:11" ht="29.25" customHeight="1" x14ac:dyDescent="0.25">
      <c r="A57" s="604"/>
      <c r="B57" s="596"/>
      <c r="C57" s="20" t="s">
        <v>57</v>
      </c>
      <c r="D57" s="3">
        <v>3</v>
      </c>
      <c r="E57" s="526" t="s">
        <v>21</v>
      </c>
      <c r="F57" s="527"/>
      <c r="G57" s="372"/>
      <c r="H57" s="373"/>
      <c r="I57" s="374"/>
      <c r="J57"/>
      <c r="K57" s="67"/>
    </row>
    <row r="58" spans="1:11" ht="29.25" customHeight="1" x14ac:dyDescent="0.25">
      <c r="A58" s="604"/>
      <c r="B58" s="596"/>
      <c r="C58" s="20" t="s">
        <v>57</v>
      </c>
      <c r="D58" s="3">
        <v>4</v>
      </c>
      <c r="E58" s="526" t="s">
        <v>21</v>
      </c>
      <c r="F58" s="527"/>
      <c r="G58" s="372"/>
      <c r="H58" s="373"/>
      <c r="I58" s="374"/>
      <c r="J58"/>
      <c r="K58" s="67"/>
    </row>
    <row r="59" spans="1:11" ht="29.25" customHeight="1" x14ac:dyDescent="0.25">
      <c r="A59" s="604"/>
      <c r="B59" s="596"/>
      <c r="C59" s="20" t="s">
        <v>1</v>
      </c>
      <c r="D59" s="3">
        <v>1</v>
      </c>
      <c r="E59" s="526" t="s">
        <v>21</v>
      </c>
      <c r="F59" s="527"/>
      <c r="G59" s="372"/>
      <c r="H59" s="373"/>
      <c r="I59" s="374"/>
      <c r="J59"/>
      <c r="K59" s="67"/>
    </row>
    <row r="60" spans="1:11" ht="29.25" customHeight="1" x14ac:dyDescent="0.25">
      <c r="A60" s="604"/>
      <c r="B60" s="596"/>
      <c r="C60" s="20" t="s">
        <v>1</v>
      </c>
      <c r="D60" s="3">
        <v>2</v>
      </c>
      <c r="E60" s="526" t="s">
        <v>21</v>
      </c>
      <c r="F60" s="527"/>
      <c r="G60" s="372"/>
      <c r="H60" s="373"/>
      <c r="I60" s="374"/>
      <c r="J60"/>
      <c r="K60" s="67"/>
    </row>
    <row r="61" spans="1:11" ht="29.25" customHeight="1" thickBot="1" x14ac:dyDescent="0.3">
      <c r="A61" s="605"/>
      <c r="B61" s="597"/>
      <c r="C61" s="138" t="s">
        <v>1</v>
      </c>
      <c r="D61" s="4">
        <v>3</v>
      </c>
      <c r="E61" s="552" t="s">
        <v>21</v>
      </c>
      <c r="F61" s="553"/>
      <c r="G61" s="375"/>
      <c r="H61" s="376"/>
      <c r="I61" s="377"/>
      <c r="J61"/>
      <c r="K61" s="67"/>
    </row>
    <row r="62" spans="1:11" x14ac:dyDescent="0.25">
      <c r="F62"/>
      <c r="G62"/>
      <c r="H62" s="61"/>
    </row>
    <row r="63" spans="1:11" x14ac:dyDescent="0.25">
      <c r="F63"/>
      <c r="G63"/>
      <c r="H63" s="61"/>
    </row>
    <row r="64" spans="1:11" ht="15.75" thickBot="1" x14ac:dyDescent="0.3">
      <c r="F64"/>
      <c r="G64"/>
      <c r="H64" s="61"/>
    </row>
    <row r="65" spans="1:10" ht="24" thickBot="1" x14ac:dyDescent="0.4">
      <c r="A65" s="584" t="s">
        <v>39</v>
      </c>
      <c r="B65" s="585"/>
      <c r="C65" s="585"/>
      <c r="D65" s="585"/>
      <c r="E65" s="585"/>
      <c r="F65" s="585"/>
      <c r="G65" s="585"/>
      <c r="H65" s="585"/>
      <c r="I65" s="586"/>
    </row>
    <row r="66" spans="1:10" ht="15.75" thickBot="1" x14ac:dyDescent="0.3">
      <c r="A66" s="168" t="s">
        <v>41</v>
      </c>
      <c r="B66" s="578" t="s">
        <v>42</v>
      </c>
      <c r="C66" s="578"/>
      <c r="D66" s="169" t="s">
        <v>5</v>
      </c>
      <c r="E66" s="169" t="s">
        <v>3</v>
      </c>
      <c r="F66" s="169" t="s">
        <v>19</v>
      </c>
      <c r="G66" s="169" t="s">
        <v>24</v>
      </c>
      <c r="H66" s="170" t="s">
        <v>43</v>
      </c>
      <c r="I66" s="171" t="s">
        <v>44</v>
      </c>
    </row>
    <row r="67" spans="1:10" x14ac:dyDescent="0.25">
      <c r="A67" s="574" t="s">
        <v>23</v>
      </c>
      <c r="B67" s="576" t="s">
        <v>40</v>
      </c>
      <c r="C67" s="576"/>
      <c r="D67" s="24" t="s">
        <v>0</v>
      </c>
      <c r="E67" s="3">
        <v>1</v>
      </c>
      <c r="F67" s="3" t="s">
        <v>21</v>
      </c>
      <c r="G67" s="3">
        <v>1</v>
      </c>
      <c r="H67" s="269" t="e">
        <f>AVERAGE(G12,G22,G32,G42,G52)</f>
        <v>#DIV/0!</v>
      </c>
      <c r="I67" s="270" t="e">
        <f>H67*G67</f>
        <v>#DIV/0!</v>
      </c>
    </row>
    <row r="68" spans="1:10" x14ac:dyDescent="0.25">
      <c r="A68" s="574"/>
      <c r="B68" s="576"/>
      <c r="C68" s="576"/>
      <c r="D68" s="25" t="s">
        <v>0</v>
      </c>
      <c r="E68" s="3">
        <v>2</v>
      </c>
      <c r="F68" s="3" t="s">
        <v>21</v>
      </c>
      <c r="G68" s="3">
        <v>39</v>
      </c>
      <c r="H68" s="269" t="e">
        <f t="shared" ref="H68:H76" si="0">AVERAGE(G13,G23,G33,G43,G53)</f>
        <v>#DIV/0!</v>
      </c>
      <c r="I68" s="270" t="e">
        <f t="shared" ref="I68:I76" si="1">H68*G68</f>
        <v>#DIV/0!</v>
      </c>
    </row>
    <row r="69" spans="1:10" x14ac:dyDescent="0.25">
      <c r="A69" s="574"/>
      <c r="B69" s="576"/>
      <c r="C69" s="576"/>
      <c r="D69" s="25" t="s">
        <v>0</v>
      </c>
      <c r="E69" s="3">
        <v>3</v>
      </c>
      <c r="F69" s="3" t="s">
        <v>21</v>
      </c>
      <c r="G69" s="3">
        <v>14</v>
      </c>
      <c r="H69" s="269" t="e">
        <f t="shared" si="0"/>
        <v>#DIV/0!</v>
      </c>
      <c r="I69" s="270" t="e">
        <f t="shared" si="1"/>
        <v>#DIV/0!</v>
      </c>
    </row>
    <row r="70" spans="1:10" x14ac:dyDescent="0.25">
      <c r="A70" s="574"/>
      <c r="B70" s="576"/>
      <c r="C70" s="576"/>
      <c r="D70" s="25" t="s">
        <v>57</v>
      </c>
      <c r="E70" s="3">
        <v>1</v>
      </c>
      <c r="F70" s="3" t="s">
        <v>21</v>
      </c>
      <c r="G70" s="3">
        <v>1</v>
      </c>
      <c r="H70" s="269" t="e">
        <f t="shared" si="0"/>
        <v>#DIV/0!</v>
      </c>
      <c r="I70" s="270" t="e">
        <f t="shared" si="1"/>
        <v>#DIV/0!</v>
      </c>
    </row>
    <row r="71" spans="1:10" x14ac:dyDescent="0.25">
      <c r="A71" s="574"/>
      <c r="B71" s="576"/>
      <c r="C71" s="576"/>
      <c r="D71" s="25" t="s">
        <v>57</v>
      </c>
      <c r="E71" s="3">
        <v>2</v>
      </c>
      <c r="F71" s="3" t="s">
        <v>21</v>
      </c>
      <c r="G71" s="3">
        <v>18</v>
      </c>
      <c r="H71" s="269" t="e">
        <f t="shared" si="0"/>
        <v>#DIV/0!</v>
      </c>
      <c r="I71" s="270" t="e">
        <f t="shared" si="1"/>
        <v>#DIV/0!</v>
      </c>
    </row>
    <row r="72" spans="1:10" x14ac:dyDescent="0.25">
      <c r="A72" s="574"/>
      <c r="B72" s="576"/>
      <c r="C72" s="576"/>
      <c r="D72" s="25" t="s">
        <v>57</v>
      </c>
      <c r="E72" s="3">
        <v>3</v>
      </c>
      <c r="F72" s="3" t="s">
        <v>21</v>
      </c>
      <c r="G72" s="3">
        <v>19</v>
      </c>
      <c r="H72" s="269" t="e">
        <f t="shared" si="0"/>
        <v>#DIV/0!</v>
      </c>
      <c r="I72" s="270" t="e">
        <f t="shared" si="1"/>
        <v>#DIV/0!</v>
      </c>
    </row>
    <row r="73" spans="1:10" x14ac:dyDescent="0.25">
      <c r="A73" s="574"/>
      <c r="B73" s="576"/>
      <c r="C73" s="576"/>
      <c r="D73" s="25" t="s">
        <v>57</v>
      </c>
      <c r="E73" s="3">
        <v>4</v>
      </c>
      <c r="F73" s="3" t="s">
        <v>21</v>
      </c>
      <c r="G73" s="3">
        <v>3</v>
      </c>
      <c r="H73" s="269" t="e">
        <f t="shared" si="0"/>
        <v>#DIV/0!</v>
      </c>
      <c r="I73" s="270" t="e">
        <f t="shared" si="1"/>
        <v>#DIV/0!</v>
      </c>
    </row>
    <row r="74" spans="1:10" x14ac:dyDescent="0.25">
      <c r="A74" s="574"/>
      <c r="B74" s="576"/>
      <c r="C74" s="576"/>
      <c r="D74" s="25" t="s">
        <v>1</v>
      </c>
      <c r="E74" s="3">
        <v>1</v>
      </c>
      <c r="F74" s="3" t="s">
        <v>21</v>
      </c>
      <c r="G74" s="3">
        <v>1</v>
      </c>
      <c r="H74" s="269" t="e">
        <f t="shared" si="0"/>
        <v>#DIV/0!</v>
      </c>
      <c r="I74" s="270" t="e">
        <f t="shared" si="1"/>
        <v>#DIV/0!</v>
      </c>
    </row>
    <row r="75" spans="1:10" x14ac:dyDescent="0.25">
      <c r="A75" s="574"/>
      <c r="B75" s="576"/>
      <c r="C75" s="576"/>
      <c r="D75" s="25" t="s">
        <v>1</v>
      </c>
      <c r="E75" s="3">
        <v>2</v>
      </c>
      <c r="F75" s="3" t="s">
        <v>21</v>
      </c>
      <c r="G75" s="3">
        <v>3</v>
      </c>
      <c r="H75" s="269" t="e">
        <f t="shared" si="0"/>
        <v>#DIV/0!</v>
      </c>
      <c r="I75" s="270" t="e">
        <f t="shared" si="1"/>
        <v>#DIV/0!</v>
      </c>
    </row>
    <row r="76" spans="1:10" ht="15.75" thickBot="1" x14ac:dyDescent="0.3">
      <c r="A76" s="575"/>
      <c r="B76" s="577"/>
      <c r="C76" s="577"/>
      <c r="D76" s="53" t="s">
        <v>1</v>
      </c>
      <c r="E76" s="44">
        <v>3</v>
      </c>
      <c r="F76" s="44" t="s">
        <v>21</v>
      </c>
      <c r="G76" s="44">
        <v>1</v>
      </c>
      <c r="H76" s="461" t="e">
        <f t="shared" si="0"/>
        <v>#DIV/0!</v>
      </c>
      <c r="I76" s="462" t="e">
        <f t="shared" si="1"/>
        <v>#DIV/0!</v>
      </c>
    </row>
    <row r="77" spans="1:10" ht="19.5" customHeight="1" thickBot="1" x14ac:dyDescent="0.35">
      <c r="A77" s="495" t="s">
        <v>45</v>
      </c>
      <c r="B77" s="444"/>
      <c r="C77" s="444"/>
      <c r="D77" s="444"/>
      <c r="E77" s="444"/>
      <c r="F77" s="444"/>
      <c r="G77" s="496">
        <f>SUM(G67:G76)</f>
        <v>100</v>
      </c>
      <c r="H77" s="444"/>
      <c r="I77" s="464" t="e">
        <f>SUM(I67:I76)/100</f>
        <v>#DIV/0!</v>
      </c>
    </row>
    <row r="79" spans="1:10" s="106" customFormat="1" ht="15.75" thickBot="1" x14ac:dyDescent="0.3">
      <c r="A79" s="104"/>
      <c r="B79" s="104"/>
      <c r="C79" s="104"/>
      <c r="D79" s="104"/>
      <c r="E79" s="104"/>
      <c r="F79" s="104"/>
      <c r="G79" s="104"/>
      <c r="H79" s="105"/>
      <c r="I79" s="105"/>
      <c r="J79" s="104"/>
    </row>
    <row r="80" spans="1:10" ht="15.75" thickBot="1" x14ac:dyDescent="0.3"/>
    <row r="81" spans="1:19" ht="24" thickBot="1" x14ac:dyDescent="0.4">
      <c r="A81" s="599" t="s">
        <v>103</v>
      </c>
      <c r="B81" s="600"/>
      <c r="C81" s="600"/>
      <c r="D81" s="600"/>
      <c r="E81" s="600"/>
      <c r="F81" s="600"/>
      <c r="G81" s="600"/>
      <c r="H81" s="600"/>
      <c r="I81" s="94"/>
      <c r="K81" s="1"/>
      <c r="L81" s="1"/>
      <c r="M81" s="1"/>
      <c r="N81" s="1"/>
      <c r="O81" s="1"/>
      <c r="P81" s="1"/>
      <c r="Q81" s="56"/>
      <c r="R81" s="56"/>
      <c r="S81" s="1"/>
    </row>
    <row r="82" spans="1:19" s="111" customFormat="1" ht="24" thickBot="1" x14ac:dyDescent="0.4">
      <c r="A82" s="95"/>
      <c r="B82" s="96"/>
      <c r="C82" s="96"/>
      <c r="D82" s="96"/>
      <c r="E82" s="96"/>
      <c r="F82" s="96"/>
      <c r="G82" s="96"/>
      <c r="H82" s="96"/>
      <c r="I82" s="97"/>
      <c r="J82" s="5"/>
      <c r="K82" s="5"/>
      <c r="L82" s="5"/>
      <c r="M82" s="5"/>
      <c r="N82" s="5"/>
      <c r="O82" s="5"/>
      <c r="P82" s="5"/>
      <c r="Q82" s="110"/>
      <c r="R82" s="110"/>
      <c r="S82" s="5"/>
    </row>
    <row r="83" spans="1:19" ht="24" thickBot="1" x14ac:dyDescent="0.4">
      <c r="A83" s="172"/>
      <c r="B83" s="172"/>
      <c r="C83" s="179"/>
      <c r="D83" s="180"/>
      <c r="E83" s="180"/>
      <c r="F83" s="181"/>
      <c r="G83" s="239" t="s">
        <v>17</v>
      </c>
      <c r="H83" s="614" t="s">
        <v>80</v>
      </c>
      <c r="I83" s="615"/>
      <c r="J83"/>
    </row>
    <row r="84" spans="1:19" ht="45" customHeight="1" thickBot="1" x14ac:dyDescent="0.3">
      <c r="A84" s="287" t="s">
        <v>9</v>
      </c>
      <c r="B84" s="287" t="s">
        <v>22</v>
      </c>
      <c r="C84" s="288" t="s">
        <v>154</v>
      </c>
      <c r="D84" s="289" t="s">
        <v>3</v>
      </c>
      <c r="E84" s="522" t="s">
        <v>19</v>
      </c>
      <c r="F84" s="523"/>
      <c r="G84" s="254" t="s">
        <v>18</v>
      </c>
      <c r="H84" s="623" t="s">
        <v>144</v>
      </c>
      <c r="I84" s="624"/>
      <c r="J84"/>
    </row>
    <row r="85" spans="1:19" ht="90.75" thickBot="1" x14ac:dyDescent="0.3">
      <c r="A85" s="296" t="s">
        <v>210</v>
      </c>
      <c r="B85" s="297" t="s">
        <v>254</v>
      </c>
      <c r="C85" s="298" t="s">
        <v>155</v>
      </c>
      <c r="D85" s="299" t="s">
        <v>156</v>
      </c>
      <c r="E85" s="532" t="s">
        <v>191</v>
      </c>
      <c r="F85" s="533"/>
      <c r="G85" s="255" t="s">
        <v>157</v>
      </c>
      <c r="H85" s="238" t="s">
        <v>51</v>
      </c>
      <c r="I85" s="196" t="s">
        <v>52</v>
      </c>
      <c r="J85"/>
    </row>
    <row r="86" spans="1:19" x14ac:dyDescent="0.25">
      <c r="A86" s="604" t="s">
        <v>173</v>
      </c>
      <c r="B86" s="593"/>
      <c r="C86" s="31" t="s">
        <v>122</v>
      </c>
      <c r="D86" s="17">
        <v>1</v>
      </c>
      <c r="E86" s="534" t="s">
        <v>123</v>
      </c>
      <c r="F86" s="535"/>
      <c r="G86" s="350"/>
      <c r="H86" s="351"/>
      <c r="I86" s="352"/>
      <c r="J86"/>
    </row>
    <row r="87" spans="1:19" x14ac:dyDescent="0.25">
      <c r="A87" s="604"/>
      <c r="B87" s="593"/>
      <c r="C87" s="25" t="s">
        <v>122</v>
      </c>
      <c r="D87" s="3">
        <v>2</v>
      </c>
      <c r="E87" s="526" t="s">
        <v>21</v>
      </c>
      <c r="F87" s="527"/>
      <c r="G87" s="353"/>
      <c r="H87" s="354"/>
      <c r="I87" s="355"/>
      <c r="J87"/>
    </row>
    <row r="88" spans="1:19" x14ac:dyDescent="0.25">
      <c r="A88" s="604"/>
      <c r="B88" s="593"/>
      <c r="C88" s="25" t="s">
        <v>122</v>
      </c>
      <c r="D88" s="3">
        <v>3</v>
      </c>
      <c r="E88" s="526" t="s">
        <v>21</v>
      </c>
      <c r="F88" s="527"/>
      <c r="G88" s="353"/>
      <c r="H88" s="354"/>
      <c r="I88" s="355"/>
      <c r="J88"/>
    </row>
    <row r="89" spans="1:19" x14ac:dyDescent="0.25">
      <c r="A89" s="604"/>
      <c r="B89" s="593"/>
      <c r="C89" s="25" t="s">
        <v>94</v>
      </c>
      <c r="D89" s="3">
        <v>1</v>
      </c>
      <c r="E89" s="526" t="s">
        <v>21</v>
      </c>
      <c r="F89" s="527"/>
      <c r="G89" s="353"/>
      <c r="H89" s="357"/>
      <c r="I89" s="358"/>
      <c r="J89"/>
    </row>
    <row r="90" spans="1:19" x14ac:dyDescent="0.25">
      <c r="A90" s="604"/>
      <c r="B90" s="593"/>
      <c r="C90" s="25" t="s">
        <v>94</v>
      </c>
      <c r="D90" s="3">
        <v>2</v>
      </c>
      <c r="E90" s="526" t="s">
        <v>21</v>
      </c>
      <c r="F90" s="527"/>
      <c r="G90" s="353"/>
      <c r="H90" s="354"/>
      <c r="I90" s="355"/>
      <c r="J90"/>
    </row>
    <row r="91" spans="1:19" x14ac:dyDescent="0.25">
      <c r="A91" s="604"/>
      <c r="B91" s="593"/>
      <c r="C91" s="25" t="s">
        <v>94</v>
      </c>
      <c r="D91" s="3">
        <v>3</v>
      </c>
      <c r="E91" s="526" t="s">
        <v>21</v>
      </c>
      <c r="F91" s="527"/>
      <c r="G91" s="353"/>
      <c r="H91" s="354"/>
      <c r="I91" s="355"/>
      <c r="J91"/>
    </row>
    <row r="92" spans="1:19" x14ac:dyDescent="0.25">
      <c r="A92" s="604"/>
      <c r="B92" s="593"/>
      <c r="C92" s="25" t="s">
        <v>95</v>
      </c>
      <c r="D92" s="3">
        <v>1</v>
      </c>
      <c r="E92" s="526" t="s">
        <v>21</v>
      </c>
      <c r="F92" s="527"/>
      <c r="G92" s="353"/>
      <c r="H92" s="354"/>
      <c r="I92" s="355"/>
      <c r="J92"/>
    </row>
    <row r="93" spans="1:19" x14ac:dyDescent="0.25">
      <c r="A93" s="604"/>
      <c r="B93" s="593"/>
      <c r="C93" s="25" t="s">
        <v>95</v>
      </c>
      <c r="D93" s="3">
        <v>2</v>
      </c>
      <c r="E93" s="526" t="s">
        <v>21</v>
      </c>
      <c r="F93" s="527"/>
      <c r="G93" s="353"/>
      <c r="H93" s="354"/>
      <c r="I93" s="355"/>
      <c r="J93"/>
    </row>
    <row r="94" spans="1:19" x14ac:dyDescent="0.25">
      <c r="A94" s="604"/>
      <c r="B94" s="593"/>
      <c r="C94" s="25" t="s">
        <v>95</v>
      </c>
      <c r="D94" s="3">
        <v>3</v>
      </c>
      <c r="E94" s="526" t="s">
        <v>21</v>
      </c>
      <c r="F94" s="527"/>
      <c r="G94" s="353"/>
      <c r="H94" s="354"/>
      <c r="I94" s="355"/>
      <c r="J94"/>
    </row>
    <row r="95" spans="1:19" x14ac:dyDescent="0.25">
      <c r="A95" s="604"/>
      <c r="B95" s="593"/>
      <c r="C95" s="25" t="s">
        <v>96</v>
      </c>
      <c r="D95" s="3">
        <v>1</v>
      </c>
      <c r="E95" s="526" t="s">
        <v>21</v>
      </c>
      <c r="F95" s="527"/>
      <c r="G95" s="353"/>
      <c r="H95" s="354"/>
      <c r="I95" s="355"/>
      <c r="J95"/>
    </row>
    <row r="96" spans="1:19" x14ac:dyDescent="0.25">
      <c r="A96" s="604"/>
      <c r="B96" s="593"/>
      <c r="C96" s="25" t="s">
        <v>96</v>
      </c>
      <c r="D96" s="3">
        <v>2</v>
      </c>
      <c r="E96" s="526" t="s">
        <v>21</v>
      </c>
      <c r="F96" s="527"/>
      <c r="G96" s="353"/>
      <c r="H96" s="354"/>
      <c r="I96" s="355"/>
      <c r="J96"/>
    </row>
    <row r="97" spans="1:10" x14ac:dyDescent="0.25">
      <c r="A97" s="604"/>
      <c r="B97" s="593"/>
      <c r="C97" s="25" t="s">
        <v>96</v>
      </c>
      <c r="D97" s="3">
        <v>3</v>
      </c>
      <c r="E97" s="526" t="s">
        <v>21</v>
      </c>
      <c r="F97" s="527"/>
      <c r="G97" s="353"/>
      <c r="H97" s="354"/>
      <c r="I97" s="355"/>
      <c r="J97"/>
    </row>
    <row r="98" spans="1:10" x14ac:dyDescent="0.25">
      <c r="A98" s="604"/>
      <c r="B98" s="593"/>
      <c r="C98" s="53" t="s">
        <v>97</v>
      </c>
      <c r="D98" s="44">
        <v>1</v>
      </c>
      <c r="E98" s="526" t="s">
        <v>21</v>
      </c>
      <c r="F98" s="527"/>
      <c r="G98" s="353"/>
      <c r="H98" s="359"/>
      <c r="I98" s="360"/>
      <c r="J98"/>
    </row>
    <row r="99" spans="1:10" x14ac:dyDescent="0.25">
      <c r="A99" s="604"/>
      <c r="B99" s="593"/>
      <c r="C99" s="53" t="s">
        <v>97</v>
      </c>
      <c r="D99" s="44">
        <v>2</v>
      </c>
      <c r="E99" s="526" t="s">
        <v>21</v>
      </c>
      <c r="F99" s="527"/>
      <c r="G99" s="356"/>
      <c r="H99" s="361"/>
      <c r="I99" s="362"/>
      <c r="J99"/>
    </row>
    <row r="100" spans="1:10" ht="15.75" thickBot="1" x14ac:dyDescent="0.3">
      <c r="A100" s="605"/>
      <c r="B100" s="594"/>
      <c r="C100" s="26" t="s">
        <v>97</v>
      </c>
      <c r="D100" s="4">
        <v>3</v>
      </c>
      <c r="E100" s="552" t="s">
        <v>21</v>
      </c>
      <c r="F100" s="553"/>
      <c r="G100" s="363"/>
      <c r="H100" s="364"/>
      <c r="I100" s="365"/>
      <c r="J100"/>
    </row>
    <row r="101" spans="1:10" x14ac:dyDescent="0.25">
      <c r="A101" s="606" t="s">
        <v>174</v>
      </c>
      <c r="B101" s="598"/>
      <c r="C101" s="28" t="s">
        <v>122</v>
      </c>
      <c r="D101" s="8">
        <v>1</v>
      </c>
      <c r="E101" s="528" t="s">
        <v>123</v>
      </c>
      <c r="F101" s="529"/>
      <c r="G101" s="350"/>
      <c r="H101" s="351"/>
      <c r="I101" s="352"/>
      <c r="J101"/>
    </row>
    <row r="102" spans="1:10" x14ac:dyDescent="0.25">
      <c r="A102" s="607"/>
      <c r="B102" s="593"/>
      <c r="C102" s="28" t="s">
        <v>122</v>
      </c>
      <c r="D102" s="8">
        <v>2</v>
      </c>
      <c r="E102" s="528" t="s">
        <v>21</v>
      </c>
      <c r="F102" s="529"/>
      <c r="G102" s="353"/>
      <c r="H102" s="354"/>
      <c r="I102" s="355"/>
      <c r="J102"/>
    </row>
    <row r="103" spans="1:10" x14ac:dyDescent="0.25">
      <c r="A103" s="607"/>
      <c r="B103" s="593"/>
      <c r="C103" s="28" t="s">
        <v>122</v>
      </c>
      <c r="D103" s="8">
        <v>3</v>
      </c>
      <c r="E103" s="528" t="s">
        <v>21</v>
      </c>
      <c r="F103" s="529"/>
      <c r="G103" s="353"/>
      <c r="H103" s="354"/>
      <c r="I103" s="355"/>
      <c r="J103"/>
    </row>
    <row r="104" spans="1:10" x14ac:dyDescent="0.25">
      <c r="A104" s="607"/>
      <c r="B104" s="593"/>
      <c r="C104" s="28" t="s">
        <v>94</v>
      </c>
      <c r="D104" s="8">
        <v>1</v>
      </c>
      <c r="E104" s="528" t="s">
        <v>21</v>
      </c>
      <c r="F104" s="529"/>
      <c r="G104" s="353"/>
      <c r="H104" s="357"/>
      <c r="I104" s="358"/>
      <c r="J104"/>
    </row>
    <row r="105" spans="1:10" x14ac:dyDescent="0.25">
      <c r="A105" s="607"/>
      <c r="B105" s="593"/>
      <c r="C105" s="28" t="s">
        <v>94</v>
      </c>
      <c r="D105" s="8">
        <v>2</v>
      </c>
      <c r="E105" s="528" t="s">
        <v>21</v>
      </c>
      <c r="F105" s="529"/>
      <c r="G105" s="353"/>
      <c r="H105" s="354"/>
      <c r="I105" s="355"/>
      <c r="J105"/>
    </row>
    <row r="106" spans="1:10" x14ac:dyDescent="0.25">
      <c r="A106" s="607"/>
      <c r="B106" s="593"/>
      <c r="C106" s="28" t="s">
        <v>94</v>
      </c>
      <c r="D106" s="8">
        <v>3</v>
      </c>
      <c r="E106" s="528" t="s">
        <v>21</v>
      </c>
      <c r="F106" s="529"/>
      <c r="G106" s="353"/>
      <c r="H106" s="354"/>
      <c r="I106" s="355"/>
      <c r="J106"/>
    </row>
    <row r="107" spans="1:10" x14ac:dyDescent="0.25">
      <c r="A107" s="607"/>
      <c r="B107" s="593"/>
      <c r="C107" s="28" t="s">
        <v>95</v>
      </c>
      <c r="D107" s="8">
        <v>1</v>
      </c>
      <c r="E107" s="528" t="s">
        <v>21</v>
      </c>
      <c r="F107" s="529"/>
      <c r="G107" s="353"/>
      <c r="H107" s="354"/>
      <c r="I107" s="355"/>
      <c r="J107"/>
    </row>
    <row r="108" spans="1:10" x14ac:dyDescent="0.25">
      <c r="A108" s="607"/>
      <c r="B108" s="593"/>
      <c r="C108" s="28" t="s">
        <v>95</v>
      </c>
      <c r="D108" s="8">
        <v>2</v>
      </c>
      <c r="E108" s="528" t="s">
        <v>21</v>
      </c>
      <c r="F108" s="529"/>
      <c r="G108" s="353"/>
      <c r="H108" s="354"/>
      <c r="I108" s="355"/>
      <c r="J108"/>
    </row>
    <row r="109" spans="1:10" x14ac:dyDescent="0.25">
      <c r="A109" s="607"/>
      <c r="B109" s="593"/>
      <c r="C109" s="28" t="s">
        <v>95</v>
      </c>
      <c r="D109" s="8">
        <v>3</v>
      </c>
      <c r="E109" s="528" t="s">
        <v>21</v>
      </c>
      <c r="F109" s="529"/>
      <c r="G109" s="353"/>
      <c r="H109" s="354"/>
      <c r="I109" s="355"/>
      <c r="J109"/>
    </row>
    <row r="110" spans="1:10" x14ac:dyDescent="0.25">
      <c r="A110" s="607"/>
      <c r="B110" s="593"/>
      <c r="C110" s="28" t="s">
        <v>96</v>
      </c>
      <c r="D110" s="8">
        <v>1</v>
      </c>
      <c r="E110" s="528" t="s">
        <v>21</v>
      </c>
      <c r="F110" s="529"/>
      <c r="G110" s="353"/>
      <c r="H110" s="354"/>
      <c r="I110" s="355"/>
      <c r="J110"/>
    </row>
    <row r="111" spans="1:10" x14ac:dyDescent="0.25">
      <c r="A111" s="607"/>
      <c r="B111" s="593"/>
      <c r="C111" s="28" t="s">
        <v>96</v>
      </c>
      <c r="D111" s="8">
        <v>2</v>
      </c>
      <c r="E111" s="528" t="s">
        <v>21</v>
      </c>
      <c r="F111" s="529"/>
      <c r="G111" s="353"/>
      <c r="H111" s="354"/>
      <c r="I111" s="355"/>
      <c r="J111"/>
    </row>
    <row r="112" spans="1:10" x14ac:dyDescent="0.25">
      <c r="A112" s="607"/>
      <c r="B112" s="593"/>
      <c r="C112" s="28" t="s">
        <v>96</v>
      </c>
      <c r="D112" s="8">
        <v>3</v>
      </c>
      <c r="E112" s="528" t="s">
        <v>21</v>
      </c>
      <c r="F112" s="529"/>
      <c r="G112" s="353"/>
      <c r="H112" s="354"/>
      <c r="I112" s="355"/>
      <c r="J112"/>
    </row>
    <row r="113" spans="1:10" x14ac:dyDescent="0.25">
      <c r="A113" s="607"/>
      <c r="B113" s="593"/>
      <c r="C113" s="103" t="s">
        <v>97</v>
      </c>
      <c r="D113" s="8">
        <v>1</v>
      </c>
      <c r="E113" s="528" t="s">
        <v>21</v>
      </c>
      <c r="F113" s="529"/>
      <c r="G113" s="353"/>
      <c r="H113" s="359"/>
      <c r="I113" s="360"/>
      <c r="J113"/>
    </row>
    <row r="114" spans="1:10" x14ac:dyDescent="0.25">
      <c r="A114" s="607"/>
      <c r="B114" s="593"/>
      <c r="C114" s="103" t="s">
        <v>97</v>
      </c>
      <c r="D114" s="8">
        <v>2</v>
      </c>
      <c r="E114" s="528" t="s">
        <v>21</v>
      </c>
      <c r="F114" s="529"/>
      <c r="G114" s="356"/>
      <c r="H114" s="361"/>
      <c r="I114" s="362"/>
      <c r="J114"/>
    </row>
    <row r="115" spans="1:10" ht="15.75" thickBot="1" x14ac:dyDescent="0.3">
      <c r="A115" s="625"/>
      <c r="B115" s="593"/>
      <c r="C115" s="103" t="s">
        <v>97</v>
      </c>
      <c r="D115" s="77">
        <v>3</v>
      </c>
      <c r="E115" s="612" t="s">
        <v>21</v>
      </c>
      <c r="F115" s="613"/>
      <c r="G115" s="363"/>
      <c r="H115" s="364"/>
      <c r="I115" s="365"/>
      <c r="J115"/>
    </row>
    <row r="116" spans="1:10" x14ac:dyDescent="0.25">
      <c r="A116" s="609" t="s">
        <v>175</v>
      </c>
      <c r="B116" s="598"/>
      <c r="C116" s="24" t="s">
        <v>122</v>
      </c>
      <c r="D116" s="2">
        <v>1</v>
      </c>
      <c r="E116" s="524" t="s">
        <v>123</v>
      </c>
      <c r="F116" s="525"/>
      <c r="G116" s="350"/>
      <c r="H116" s="351"/>
      <c r="I116" s="352"/>
    </row>
    <row r="117" spans="1:10" x14ac:dyDescent="0.25">
      <c r="A117" s="604"/>
      <c r="B117" s="593"/>
      <c r="C117" s="25" t="s">
        <v>122</v>
      </c>
      <c r="D117" s="3">
        <v>2</v>
      </c>
      <c r="E117" s="526" t="s">
        <v>21</v>
      </c>
      <c r="F117" s="527"/>
      <c r="G117" s="353"/>
      <c r="H117" s="354"/>
      <c r="I117" s="355"/>
    </row>
    <row r="118" spans="1:10" x14ac:dyDescent="0.25">
      <c r="A118" s="604"/>
      <c r="B118" s="593"/>
      <c r="C118" s="25" t="s">
        <v>122</v>
      </c>
      <c r="D118" s="3">
        <v>3</v>
      </c>
      <c r="E118" s="526" t="s">
        <v>21</v>
      </c>
      <c r="F118" s="527"/>
      <c r="G118" s="353"/>
      <c r="H118" s="354"/>
      <c r="I118" s="355"/>
    </row>
    <row r="119" spans="1:10" x14ac:dyDescent="0.25">
      <c r="A119" s="604"/>
      <c r="B119" s="593"/>
      <c r="C119" s="25" t="s">
        <v>94</v>
      </c>
      <c r="D119" s="3">
        <v>1</v>
      </c>
      <c r="E119" s="526" t="s">
        <v>21</v>
      </c>
      <c r="F119" s="527"/>
      <c r="G119" s="353"/>
      <c r="H119" s="357"/>
      <c r="I119" s="358"/>
    </row>
    <row r="120" spans="1:10" ht="15" customHeight="1" x14ac:dyDescent="0.25">
      <c r="A120" s="604"/>
      <c r="B120" s="593"/>
      <c r="C120" s="25" t="s">
        <v>94</v>
      </c>
      <c r="D120" s="3">
        <v>2</v>
      </c>
      <c r="E120" s="526" t="s">
        <v>21</v>
      </c>
      <c r="F120" s="527"/>
      <c r="G120" s="353"/>
      <c r="H120" s="354"/>
      <c r="I120" s="355"/>
    </row>
    <row r="121" spans="1:10" x14ac:dyDescent="0.25">
      <c r="A121" s="604"/>
      <c r="B121" s="593"/>
      <c r="C121" s="25" t="s">
        <v>94</v>
      </c>
      <c r="D121" s="3">
        <v>3</v>
      </c>
      <c r="E121" s="526" t="s">
        <v>21</v>
      </c>
      <c r="F121" s="527"/>
      <c r="G121" s="353"/>
      <c r="H121" s="354"/>
      <c r="I121" s="355"/>
    </row>
    <row r="122" spans="1:10" x14ac:dyDescent="0.25">
      <c r="A122" s="604"/>
      <c r="B122" s="593"/>
      <c r="C122" s="25" t="s">
        <v>95</v>
      </c>
      <c r="D122" s="3">
        <v>1</v>
      </c>
      <c r="E122" s="526" t="s">
        <v>21</v>
      </c>
      <c r="F122" s="527"/>
      <c r="G122" s="353"/>
      <c r="H122" s="354"/>
      <c r="I122" s="355"/>
    </row>
    <row r="123" spans="1:10" x14ac:dyDescent="0.25">
      <c r="A123" s="604"/>
      <c r="B123" s="593"/>
      <c r="C123" s="25" t="s">
        <v>95</v>
      </c>
      <c r="D123" s="3">
        <v>2</v>
      </c>
      <c r="E123" s="526" t="s">
        <v>21</v>
      </c>
      <c r="F123" s="527"/>
      <c r="G123" s="353"/>
      <c r="H123" s="354"/>
      <c r="I123" s="355"/>
    </row>
    <row r="124" spans="1:10" x14ac:dyDescent="0.25">
      <c r="A124" s="604"/>
      <c r="B124" s="593"/>
      <c r="C124" s="25" t="s">
        <v>95</v>
      </c>
      <c r="D124" s="3">
        <v>3</v>
      </c>
      <c r="E124" s="526" t="s">
        <v>21</v>
      </c>
      <c r="F124" s="527"/>
      <c r="G124" s="353"/>
      <c r="H124" s="354"/>
      <c r="I124" s="355"/>
    </row>
    <row r="125" spans="1:10" x14ac:dyDescent="0.25">
      <c r="A125" s="604"/>
      <c r="B125" s="593"/>
      <c r="C125" s="25" t="s">
        <v>96</v>
      </c>
      <c r="D125" s="3">
        <v>1</v>
      </c>
      <c r="E125" s="526" t="s">
        <v>21</v>
      </c>
      <c r="F125" s="527"/>
      <c r="G125" s="353"/>
      <c r="H125" s="354"/>
      <c r="I125" s="355"/>
    </row>
    <row r="126" spans="1:10" x14ac:dyDescent="0.25">
      <c r="A126" s="604"/>
      <c r="B126" s="593"/>
      <c r="C126" s="25" t="s">
        <v>96</v>
      </c>
      <c r="D126" s="3">
        <v>2</v>
      </c>
      <c r="E126" s="526" t="s">
        <v>21</v>
      </c>
      <c r="F126" s="527"/>
      <c r="G126" s="353"/>
      <c r="H126" s="354"/>
      <c r="I126" s="355"/>
    </row>
    <row r="127" spans="1:10" x14ac:dyDescent="0.25">
      <c r="A127" s="604"/>
      <c r="B127" s="593"/>
      <c r="C127" s="25" t="s">
        <v>96</v>
      </c>
      <c r="D127" s="3">
        <v>3</v>
      </c>
      <c r="E127" s="526" t="s">
        <v>21</v>
      </c>
      <c r="F127" s="527"/>
      <c r="G127" s="353"/>
      <c r="H127" s="354"/>
      <c r="I127" s="355"/>
    </row>
    <row r="128" spans="1:10" x14ac:dyDescent="0.25">
      <c r="A128" s="604"/>
      <c r="B128" s="593"/>
      <c r="C128" s="53" t="s">
        <v>97</v>
      </c>
      <c r="D128" s="3">
        <v>1</v>
      </c>
      <c r="E128" s="526" t="s">
        <v>21</v>
      </c>
      <c r="F128" s="527"/>
      <c r="G128" s="353"/>
      <c r="H128" s="359"/>
      <c r="I128" s="360"/>
    </row>
    <row r="129" spans="1:9" x14ac:dyDescent="0.25">
      <c r="A129" s="604"/>
      <c r="B129" s="593"/>
      <c r="C129" s="53" t="s">
        <v>97</v>
      </c>
      <c r="D129" s="3">
        <v>2</v>
      </c>
      <c r="E129" s="526" t="s">
        <v>21</v>
      </c>
      <c r="F129" s="527"/>
      <c r="G129" s="356"/>
      <c r="H129" s="361"/>
      <c r="I129" s="362"/>
    </row>
    <row r="130" spans="1:9" ht="15.75" thickBot="1" x14ac:dyDescent="0.3">
      <c r="A130" s="610"/>
      <c r="B130" s="594"/>
      <c r="C130" s="26" t="s">
        <v>97</v>
      </c>
      <c r="D130" s="4">
        <v>3</v>
      </c>
      <c r="E130" s="552" t="s">
        <v>21</v>
      </c>
      <c r="F130" s="553"/>
      <c r="G130" s="363"/>
      <c r="H130" s="364"/>
      <c r="I130" s="365"/>
    </row>
    <row r="132" spans="1:9" ht="15.75" thickBot="1" x14ac:dyDescent="0.3"/>
    <row r="133" spans="1:9" ht="24" thickBot="1" x14ac:dyDescent="0.4">
      <c r="A133" s="584" t="s">
        <v>39</v>
      </c>
      <c r="B133" s="585"/>
      <c r="C133" s="585"/>
      <c r="D133" s="585"/>
      <c r="E133" s="585"/>
      <c r="F133" s="585"/>
      <c r="G133" s="585"/>
      <c r="H133" s="585"/>
      <c r="I133" s="586"/>
    </row>
    <row r="134" spans="1:9" ht="15.75" thickBot="1" x14ac:dyDescent="0.3">
      <c r="A134" s="213" t="s">
        <v>41</v>
      </c>
      <c r="B134" s="621" t="s">
        <v>42</v>
      </c>
      <c r="C134" s="622"/>
      <c r="D134" s="214" t="s">
        <v>187</v>
      </c>
      <c r="E134" s="214" t="s">
        <v>3</v>
      </c>
      <c r="F134" s="215" t="s">
        <v>19</v>
      </c>
      <c r="G134" s="214" t="s">
        <v>24</v>
      </c>
      <c r="H134" s="216" t="s">
        <v>43</v>
      </c>
      <c r="I134" s="211" t="s">
        <v>44</v>
      </c>
    </row>
    <row r="135" spans="1:9" x14ac:dyDescent="0.25">
      <c r="A135" s="601" t="s">
        <v>23</v>
      </c>
      <c r="B135" s="587" t="s">
        <v>40</v>
      </c>
      <c r="C135" s="588"/>
      <c r="D135" s="24" t="s">
        <v>122</v>
      </c>
      <c r="E135" s="2">
        <v>1</v>
      </c>
      <c r="F135" s="83" t="s">
        <v>21</v>
      </c>
      <c r="G135" s="218">
        <v>1.2345679012345678</v>
      </c>
      <c r="H135" s="435" t="e">
        <f t="shared" ref="H135:H149" si="2">AVERAGE(G86,G101,G116)</f>
        <v>#DIV/0!</v>
      </c>
      <c r="I135" s="507" t="e">
        <f>H135*G135</f>
        <v>#DIV/0!</v>
      </c>
    </row>
    <row r="136" spans="1:9" x14ac:dyDescent="0.25">
      <c r="A136" s="602"/>
      <c r="B136" s="589"/>
      <c r="C136" s="590"/>
      <c r="D136" s="25" t="s">
        <v>122</v>
      </c>
      <c r="E136" s="3">
        <v>2</v>
      </c>
      <c r="F136" s="107" t="s">
        <v>21</v>
      </c>
      <c r="G136" s="101">
        <v>2.4691358024691357</v>
      </c>
      <c r="H136" s="275" t="e">
        <f t="shared" si="2"/>
        <v>#DIV/0!</v>
      </c>
      <c r="I136" s="308" t="e">
        <f t="shared" ref="I136:I137" si="3">H136*G136</f>
        <v>#DIV/0!</v>
      </c>
    </row>
    <row r="137" spans="1:9" x14ac:dyDescent="0.25">
      <c r="A137" s="602"/>
      <c r="B137" s="589"/>
      <c r="C137" s="590"/>
      <c r="D137" s="25" t="s">
        <v>122</v>
      </c>
      <c r="E137" s="3">
        <v>3</v>
      </c>
      <c r="F137" s="107" t="s">
        <v>21</v>
      </c>
      <c r="G137" s="101">
        <v>1.2345679012345678</v>
      </c>
      <c r="H137" s="275" t="e">
        <f t="shared" si="2"/>
        <v>#DIV/0!</v>
      </c>
      <c r="I137" s="308" t="e">
        <f t="shared" si="3"/>
        <v>#DIV/0!</v>
      </c>
    </row>
    <row r="138" spans="1:9" x14ac:dyDescent="0.25">
      <c r="A138" s="602"/>
      <c r="B138" s="589"/>
      <c r="C138" s="590"/>
      <c r="D138" s="25" t="s">
        <v>94</v>
      </c>
      <c r="E138" s="3">
        <v>1</v>
      </c>
      <c r="F138" s="81" t="s">
        <v>21</v>
      </c>
      <c r="G138" s="101">
        <v>1.2345679012345678</v>
      </c>
      <c r="H138" s="275" t="e">
        <f t="shared" si="2"/>
        <v>#DIV/0!</v>
      </c>
      <c r="I138" s="308" t="e">
        <f t="shared" ref="I138:I149" si="4">H138*G138</f>
        <v>#DIV/0!</v>
      </c>
    </row>
    <row r="139" spans="1:9" x14ac:dyDescent="0.25">
      <c r="A139" s="602"/>
      <c r="B139" s="589"/>
      <c r="C139" s="590"/>
      <c r="D139" s="25" t="s">
        <v>94</v>
      </c>
      <c r="E139" s="3">
        <v>2</v>
      </c>
      <c r="F139" s="81" t="s">
        <v>21</v>
      </c>
      <c r="G139" s="101">
        <v>2.4691358024691357</v>
      </c>
      <c r="H139" s="275" t="e">
        <f t="shared" si="2"/>
        <v>#DIV/0!</v>
      </c>
      <c r="I139" s="308" t="e">
        <f t="shared" si="4"/>
        <v>#DIV/0!</v>
      </c>
    </row>
    <row r="140" spans="1:9" x14ac:dyDescent="0.25">
      <c r="A140" s="602"/>
      <c r="B140" s="589"/>
      <c r="C140" s="590"/>
      <c r="D140" s="25" t="s">
        <v>94</v>
      </c>
      <c r="E140" s="3">
        <v>3</v>
      </c>
      <c r="F140" s="81" t="s">
        <v>21</v>
      </c>
      <c r="G140" s="101">
        <v>1.2345679012345678</v>
      </c>
      <c r="H140" s="275" t="e">
        <f t="shared" si="2"/>
        <v>#DIV/0!</v>
      </c>
      <c r="I140" s="308" t="e">
        <f t="shared" si="4"/>
        <v>#DIV/0!</v>
      </c>
    </row>
    <row r="141" spans="1:9" x14ac:dyDescent="0.25">
      <c r="A141" s="602"/>
      <c r="B141" s="589"/>
      <c r="C141" s="590"/>
      <c r="D141" s="25" t="s">
        <v>95</v>
      </c>
      <c r="E141" s="3">
        <v>1</v>
      </c>
      <c r="F141" s="81" t="s">
        <v>21</v>
      </c>
      <c r="G141" s="101">
        <v>1.2345679012345678</v>
      </c>
      <c r="H141" s="275" t="e">
        <f t="shared" si="2"/>
        <v>#DIV/0!</v>
      </c>
      <c r="I141" s="308" t="e">
        <f t="shared" si="4"/>
        <v>#DIV/0!</v>
      </c>
    </row>
    <row r="142" spans="1:9" x14ac:dyDescent="0.25">
      <c r="A142" s="602"/>
      <c r="B142" s="589"/>
      <c r="C142" s="590"/>
      <c r="D142" s="25" t="s">
        <v>95</v>
      </c>
      <c r="E142" s="3">
        <v>2</v>
      </c>
      <c r="F142" s="81" t="s">
        <v>21</v>
      </c>
      <c r="G142" s="101">
        <v>11.111111111111111</v>
      </c>
      <c r="H142" s="275" t="e">
        <f t="shared" si="2"/>
        <v>#DIV/0!</v>
      </c>
      <c r="I142" s="308" t="e">
        <f t="shared" si="4"/>
        <v>#DIV/0!</v>
      </c>
    </row>
    <row r="143" spans="1:9" x14ac:dyDescent="0.25">
      <c r="A143" s="602"/>
      <c r="B143" s="589"/>
      <c r="C143" s="590"/>
      <c r="D143" s="25" t="s">
        <v>95</v>
      </c>
      <c r="E143" s="3">
        <v>3</v>
      </c>
      <c r="F143" s="81" t="s">
        <v>21</v>
      </c>
      <c r="G143" s="101">
        <v>1.2345679012345678</v>
      </c>
      <c r="H143" s="275" t="e">
        <f t="shared" si="2"/>
        <v>#DIV/0!</v>
      </c>
      <c r="I143" s="308" t="e">
        <f t="shared" si="4"/>
        <v>#DIV/0!</v>
      </c>
    </row>
    <row r="144" spans="1:9" x14ac:dyDescent="0.25">
      <c r="A144" s="602"/>
      <c r="B144" s="589"/>
      <c r="C144" s="590"/>
      <c r="D144" s="25" t="s">
        <v>96</v>
      </c>
      <c r="E144" s="3">
        <v>1</v>
      </c>
      <c r="F144" s="81" t="s">
        <v>21</v>
      </c>
      <c r="G144" s="101">
        <v>4.9382716049382713</v>
      </c>
      <c r="H144" s="275" t="e">
        <f t="shared" si="2"/>
        <v>#DIV/0!</v>
      </c>
      <c r="I144" s="308" t="e">
        <f t="shared" si="4"/>
        <v>#DIV/0!</v>
      </c>
    </row>
    <row r="145" spans="1:9" x14ac:dyDescent="0.25">
      <c r="A145" s="602"/>
      <c r="B145" s="589"/>
      <c r="C145" s="590"/>
      <c r="D145" s="25" t="s">
        <v>96</v>
      </c>
      <c r="E145" s="3">
        <v>2</v>
      </c>
      <c r="F145" s="81" t="s">
        <v>21</v>
      </c>
      <c r="G145" s="101">
        <v>12.345679012345679</v>
      </c>
      <c r="H145" s="275" t="e">
        <f t="shared" si="2"/>
        <v>#DIV/0!</v>
      </c>
      <c r="I145" s="308" t="e">
        <f t="shared" si="4"/>
        <v>#DIV/0!</v>
      </c>
    </row>
    <row r="146" spans="1:9" x14ac:dyDescent="0.25">
      <c r="A146" s="602"/>
      <c r="B146" s="589"/>
      <c r="C146" s="590"/>
      <c r="D146" s="25" t="s">
        <v>96</v>
      </c>
      <c r="E146" s="3">
        <v>3</v>
      </c>
      <c r="F146" s="81" t="s">
        <v>21</v>
      </c>
      <c r="G146" s="101">
        <v>1.2345679012345678</v>
      </c>
      <c r="H146" s="275" t="e">
        <f t="shared" si="2"/>
        <v>#DIV/0!</v>
      </c>
      <c r="I146" s="308" t="e">
        <f t="shared" si="4"/>
        <v>#DIV/0!</v>
      </c>
    </row>
    <row r="147" spans="1:9" x14ac:dyDescent="0.25">
      <c r="A147" s="602"/>
      <c r="B147" s="589"/>
      <c r="C147" s="590"/>
      <c r="D147" s="53" t="s">
        <v>97</v>
      </c>
      <c r="E147" s="44">
        <v>1</v>
      </c>
      <c r="F147" s="81" t="s">
        <v>21</v>
      </c>
      <c r="G147" s="101">
        <v>19.753086419753085</v>
      </c>
      <c r="H147" s="275" t="e">
        <f t="shared" si="2"/>
        <v>#DIV/0!</v>
      </c>
      <c r="I147" s="308" t="e">
        <f t="shared" si="4"/>
        <v>#DIV/0!</v>
      </c>
    </row>
    <row r="148" spans="1:9" x14ac:dyDescent="0.25">
      <c r="A148" s="602"/>
      <c r="B148" s="589"/>
      <c r="C148" s="590"/>
      <c r="D148" s="53" t="s">
        <v>97</v>
      </c>
      <c r="E148" s="44">
        <v>2</v>
      </c>
      <c r="F148" s="81" t="s">
        <v>21</v>
      </c>
      <c r="G148" s="101">
        <v>37.037037037037038</v>
      </c>
      <c r="H148" s="275" t="e">
        <f t="shared" si="2"/>
        <v>#DIV/0!</v>
      </c>
      <c r="I148" s="308" t="e">
        <f t="shared" si="4"/>
        <v>#DIV/0!</v>
      </c>
    </row>
    <row r="149" spans="1:9" ht="15.75" thickBot="1" x14ac:dyDescent="0.3">
      <c r="A149" s="603"/>
      <c r="B149" s="591"/>
      <c r="C149" s="592"/>
      <c r="D149" s="26" t="s">
        <v>97</v>
      </c>
      <c r="E149" s="4">
        <v>3</v>
      </c>
      <c r="F149" s="82" t="s">
        <v>21</v>
      </c>
      <c r="G149" s="223">
        <v>1.2345679012345678</v>
      </c>
      <c r="H149" s="436" t="e">
        <f t="shared" si="2"/>
        <v>#DIV/0!</v>
      </c>
      <c r="I149" s="508" t="e">
        <f t="shared" si="4"/>
        <v>#DIV/0!</v>
      </c>
    </row>
    <row r="150" spans="1:9" ht="19.5" customHeight="1" thickBot="1" x14ac:dyDescent="0.35">
      <c r="A150" s="618" t="s">
        <v>45</v>
      </c>
      <c r="B150" s="619"/>
      <c r="C150" s="619"/>
      <c r="D150" s="619"/>
      <c r="E150" s="619"/>
      <c r="F150" s="619"/>
      <c r="G150" s="619"/>
      <c r="H150" s="620"/>
      <c r="I150" s="311" t="e">
        <f>SUM(I135:I149)/100</f>
        <v>#DIV/0!</v>
      </c>
    </row>
  </sheetData>
  <sheetProtection algorithmName="SHA-512" hashValue="Iph/JSAKPV7Hiz2glEIlkI7keUSt7pKD8c833uyfXhrXZASGGWeN4+dvElaiJaw21NuC5oBD9lqMcfOYMHb1QQ==" saltValue="9/Nd+KA3YyLTW/OFIOm0/A==" spinCount="100000" sheet="1" objects="1" scenarios="1"/>
  <mergeCells count="131">
    <mergeCell ref="H83:I83"/>
    <mergeCell ref="E99:F99"/>
    <mergeCell ref="E93:F93"/>
    <mergeCell ref="E94:F94"/>
    <mergeCell ref="E95:F95"/>
    <mergeCell ref="E100:F100"/>
    <mergeCell ref="E49:F49"/>
    <mergeCell ref="A32:A41"/>
    <mergeCell ref="E19:F19"/>
    <mergeCell ref="E20:F20"/>
    <mergeCell ref="A12:A21"/>
    <mergeCell ref="B12:B21"/>
    <mergeCell ref="E25:F25"/>
    <mergeCell ref="E26:F26"/>
    <mergeCell ref="E33:F33"/>
    <mergeCell ref="E30:F30"/>
    <mergeCell ref="E29:F29"/>
    <mergeCell ref="B52:B61"/>
    <mergeCell ref="E50:F50"/>
    <mergeCell ref="E51:F51"/>
    <mergeCell ref="E45:F45"/>
    <mergeCell ref="E46:F46"/>
    <mergeCell ref="E40:F40"/>
    <mergeCell ref="E41:F41"/>
    <mergeCell ref="A150:H150"/>
    <mergeCell ref="B134:C134"/>
    <mergeCell ref="A133:I133"/>
    <mergeCell ref="H84:I84"/>
    <mergeCell ref="A101:A115"/>
    <mergeCell ref="B101:B115"/>
    <mergeCell ref="E101:F101"/>
    <mergeCell ref="E105:F105"/>
    <mergeCell ref="E106:F106"/>
    <mergeCell ref="E107:F107"/>
    <mergeCell ref="E108:F108"/>
    <mergeCell ref="E109:F109"/>
    <mergeCell ref="E110:F110"/>
    <mergeCell ref="E111:F111"/>
    <mergeCell ref="E112:F112"/>
    <mergeCell ref="E115:F115"/>
    <mergeCell ref="E90:F90"/>
    <mergeCell ref="E87:F87"/>
    <mergeCell ref="E123:F123"/>
    <mergeCell ref="E124:F124"/>
    <mergeCell ref="E125:F125"/>
    <mergeCell ref="E126:F126"/>
    <mergeCell ref="E127:F127"/>
    <mergeCell ref="A3:I3"/>
    <mergeCell ref="A22:A31"/>
    <mergeCell ref="E31:F31"/>
    <mergeCell ref="E32:F32"/>
    <mergeCell ref="E28:F28"/>
    <mergeCell ref="H9:I9"/>
    <mergeCell ref="H10:I10"/>
    <mergeCell ref="E11:F11"/>
    <mergeCell ref="E12:F12"/>
    <mergeCell ref="E13:F13"/>
    <mergeCell ref="E14:F14"/>
    <mergeCell ref="E15:F15"/>
    <mergeCell ref="E16:F16"/>
    <mergeCell ref="E27:F27"/>
    <mergeCell ref="E10:F10"/>
    <mergeCell ref="B22:B31"/>
    <mergeCell ref="E17:F17"/>
    <mergeCell ref="E18:F18"/>
    <mergeCell ref="E21:F21"/>
    <mergeCell ref="E22:F22"/>
    <mergeCell ref="E23:F23"/>
    <mergeCell ref="E24:F24"/>
    <mergeCell ref="A7:I7"/>
    <mergeCell ref="A67:A76"/>
    <mergeCell ref="B67:C76"/>
    <mergeCell ref="B32:B41"/>
    <mergeCell ref="E52:F52"/>
    <mergeCell ref="E61:F61"/>
    <mergeCell ref="E84:F84"/>
    <mergeCell ref="A65:I65"/>
    <mergeCell ref="E53:F53"/>
    <mergeCell ref="E54:F54"/>
    <mergeCell ref="E55:F55"/>
    <mergeCell ref="E56:F56"/>
    <mergeCell ref="E57:F57"/>
    <mergeCell ref="E34:F34"/>
    <mergeCell ref="E37:F37"/>
    <mergeCell ref="E38:F38"/>
    <mergeCell ref="E39:F39"/>
    <mergeCell ref="A52:A61"/>
    <mergeCell ref="E42:F42"/>
    <mergeCell ref="E43:F43"/>
    <mergeCell ref="E35:F35"/>
    <mergeCell ref="E36:F36"/>
    <mergeCell ref="E48:F48"/>
    <mergeCell ref="E44:F44"/>
    <mergeCell ref="E47:F47"/>
    <mergeCell ref="E129:F129"/>
    <mergeCell ref="E130:F130"/>
    <mergeCell ref="E58:F58"/>
    <mergeCell ref="E59:F59"/>
    <mergeCell ref="E96:F96"/>
    <mergeCell ref="E97:F97"/>
    <mergeCell ref="E88:F88"/>
    <mergeCell ref="E102:F102"/>
    <mergeCell ref="E103:F103"/>
    <mergeCell ref="E98:F98"/>
    <mergeCell ref="E91:F91"/>
    <mergeCell ref="E92:F92"/>
    <mergeCell ref="E60:F60"/>
    <mergeCell ref="B135:C149"/>
    <mergeCell ref="E113:F113"/>
    <mergeCell ref="E114:F114"/>
    <mergeCell ref="E104:F104"/>
    <mergeCell ref="E85:F85"/>
    <mergeCell ref="B86:B100"/>
    <mergeCell ref="E89:F89"/>
    <mergeCell ref="B42:B51"/>
    <mergeCell ref="B116:B130"/>
    <mergeCell ref="E116:F116"/>
    <mergeCell ref="E117:F117"/>
    <mergeCell ref="E118:F118"/>
    <mergeCell ref="E119:F119"/>
    <mergeCell ref="E120:F120"/>
    <mergeCell ref="E121:F121"/>
    <mergeCell ref="A81:H81"/>
    <mergeCell ref="B66:C66"/>
    <mergeCell ref="A135:A149"/>
    <mergeCell ref="E86:F86"/>
    <mergeCell ref="A86:A100"/>
    <mergeCell ref="A42:A51"/>
    <mergeCell ref="A116:A130"/>
    <mergeCell ref="E122:F122"/>
    <mergeCell ref="E128:F128"/>
  </mergeCells>
  <phoneticPr fontId="18" type="noConversion"/>
  <pageMargins left="0.70866141732283472" right="0.70866141732283472" top="0.74803149606299213" bottom="0.74803149606299213" header="0.31496062992125984" footer="0.31496062992125984"/>
  <pageSetup paperSize="9" scale="70" orientation="landscape" r:id="rId1"/>
  <headerFooter>
    <oddHeader>&amp;CBilag 3C - Tilbudsliste - Esbjerg</oddHeader>
    <oddFooter>Side &amp;P af &amp;N</oddFooter>
  </headerFooter>
  <rowBreaks count="2" manualBreakCount="2">
    <brk id="31" max="16383" man="1"/>
    <brk id="5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981BE-53E9-47F5-B1CE-C71816EE110C}">
  <sheetPr>
    <tabColor rgb="FF92D050"/>
  </sheetPr>
  <dimension ref="A1:L155"/>
  <sheetViews>
    <sheetView showGridLines="0" zoomScaleNormal="100" workbookViewId="0">
      <selection activeCell="G10" sqref="G10:J39"/>
    </sheetView>
  </sheetViews>
  <sheetFormatPr defaultRowHeight="15" x14ac:dyDescent="0.25"/>
  <cols>
    <col min="1" max="1" width="18.7109375" style="1" customWidth="1"/>
    <col min="2" max="2" width="42.140625" style="1" bestFit="1" customWidth="1"/>
    <col min="3" max="3" width="45" style="1" customWidth="1"/>
    <col min="4" max="4" width="22" style="1" bestFit="1" customWidth="1"/>
    <col min="5" max="5" width="6.28515625" style="1" customWidth="1"/>
    <col min="6" max="6" width="10" style="1" customWidth="1"/>
    <col min="7" max="7" width="16.42578125" style="1" bestFit="1" customWidth="1"/>
    <col min="8" max="8" width="34.5703125" style="56" customWidth="1"/>
    <col min="9" max="9" width="35.5703125" style="56" customWidth="1"/>
    <col min="10" max="10" width="53.42578125" style="56" customWidth="1"/>
    <col min="11" max="11" width="35.7109375" style="56" customWidth="1"/>
    <col min="12" max="12" width="44.7109375" customWidth="1"/>
  </cols>
  <sheetData>
    <row r="1" spans="1:11" s="1" customFormat="1" ht="24" thickBot="1" x14ac:dyDescent="0.4">
      <c r="A1" s="437" t="s">
        <v>246</v>
      </c>
      <c r="B1" s="176"/>
      <c r="C1" s="176"/>
      <c r="D1" s="176"/>
      <c r="E1" s="176"/>
      <c r="F1" s="176"/>
      <c r="G1" s="176"/>
      <c r="H1" s="176"/>
      <c r="I1" s="176"/>
      <c r="J1" s="177"/>
    </row>
    <row r="2" spans="1:11" ht="15.75" thickBot="1" x14ac:dyDescent="0.3">
      <c r="K2"/>
    </row>
    <row r="3" spans="1:11" ht="24" thickBot="1" x14ac:dyDescent="0.4">
      <c r="A3" s="135" t="s">
        <v>268</v>
      </c>
      <c r="B3" s="136"/>
      <c r="C3" s="136"/>
      <c r="D3" s="136"/>
      <c r="E3" s="136"/>
      <c r="F3" s="136"/>
      <c r="G3" s="136"/>
      <c r="H3" s="136"/>
      <c r="I3" s="136"/>
      <c r="J3" s="137"/>
      <c r="K3"/>
    </row>
    <row r="4" spans="1:11" s="88" customFormat="1" ht="24" thickBot="1" x14ac:dyDescent="0.4">
      <c r="A4" s="89"/>
      <c r="B4" s="89"/>
      <c r="C4" s="89"/>
      <c r="D4" s="89"/>
      <c r="E4" s="89"/>
      <c r="F4" s="89"/>
      <c r="G4" s="89"/>
      <c r="H4" s="90"/>
      <c r="I4" s="90"/>
      <c r="J4" s="90"/>
      <c r="K4" s="89"/>
    </row>
    <row r="5" spans="1:11" s="88" customFormat="1" ht="164.25" customHeight="1" thickBot="1" x14ac:dyDescent="0.4">
      <c r="A5" s="514" t="s">
        <v>255</v>
      </c>
      <c r="B5" s="515"/>
      <c r="C5" s="515"/>
      <c r="D5" s="515"/>
      <c r="E5" s="515"/>
      <c r="F5" s="515"/>
      <c r="G5" s="515"/>
      <c r="H5" s="515"/>
      <c r="I5" s="516"/>
      <c r="J5" s="90"/>
      <c r="K5" s="89"/>
    </row>
    <row r="6" spans="1:11" s="88" customFormat="1" ht="24" thickBot="1" x14ac:dyDescent="0.4">
      <c r="A6" s="89"/>
      <c r="B6" s="89"/>
      <c r="C6" s="89"/>
      <c r="D6" s="89"/>
      <c r="E6" s="89"/>
      <c r="F6" s="89"/>
      <c r="G6" s="89"/>
      <c r="H6" s="90"/>
      <c r="I6" s="90"/>
      <c r="J6" s="90"/>
      <c r="K6" s="89"/>
    </row>
    <row r="7" spans="1:11" ht="24" thickBot="1" x14ac:dyDescent="0.4">
      <c r="A7" s="172"/>
      <c r="B7" s="456"/>
      <c r="C7" s="180"/>
      <c r="D7" s="180"/>
      <c r="E7" s="180"/>
      <c r="F7" s="181"/>
      <c r="G7" s="239" t="s">
        <v>17</v>
      </c>
      <c r="H7" s="639" t="s">
        <v>8</v>
      </c>
      <c r="I7" s="520"/>
      <c r="J7" s="521"/>
      <c r="K7"/>
    </row>
    <row r="8" spans="1:11" ht="45.75" thickBot="1" x14ac:dyDescent="0.3">
      <c r="A8" s="287" t="s">
        <v>9</v>
      </c>
      <c r="B8" s="457" t="s">
        <v>22</v>
      </c>
      <c r="C8" s="454" t="s">
        <v>154</v>
      </c>
      <c r="D8" s="289" t="s">
        <v>3</v>
      </c>
      <c r="E8" s="522" t="s">
        <v>19</v>
      </c>
      <c r="F8" s="523"/>
      <c r="G8" s="290" t="s">
        <v>18</v>
      </c>
      <c r="H8" s="289" t="s">
        <v>151</v>
      </c>
      <c r="I8" s="289" t="s">
        <v>152</v>
      </c>
      <c r="J8" s="289" t="s">
        <v>145</v>
      </c>
      <c r="K8"/>
    </row>
    <row r="9" spans="1:11" ht="300.75" thickBot="1" x14ac:dyDescent="0.3">
      <c r="A9" s="296" t="s">
        <v>210</v>
      </c>
      <c r="B9" s="458" t="s">
        <v>254</v>
      </c>
      <c r="C9" s="455" t="s">
        <v>155</v>
      </c>
      <c r="D9" s="299" t="s">
        <v>156</v>
      </c>
      <c r="E9" s="532" t="s">
        <v>191</v>
      </c>
      <c r="F9" s="533"/>
      <c r="G9" s="286" t="s">
        <v>218</v>
      </c>
      <c r="H9" s="257" t="s">
        <v>257</v>
      </c>
      <c r="I9" s="257" t="s">
        <v>258</v>
      </c>
      <c r="J9" s="258" t="s">
        <v>261</v>
      </c>
      <c r="K9"/>
    </row>
    <row r="10" spans="1:11" ht="36.75" customHeight="1" x14ac:dyDescent="0.25">
      <c r="A10" s="547" t="s">
        <v>248</v>
      </c>
      <c r="B10" s="637"/>
      <c r="C10" s="24" t="s">
        <v>87</v>
      </c>
      <c r="D10" s="2">
        <v>1</v>
      </c>
      <c r="E10" s="524" t="s">
        <v>21</v>
      </c>
      <c r="F10" s="635"/>
      <c r="G10" s="366"/>
      <c r="H10" s="407"/>
      <c r="I10" s="416"/>
      <c r="J10" s="438"/>
      <c r="K10"/>
    </row>
    <row r="11" spans="1:11" ht="36.75" customHeight="1" x14ac:dyDescent="0.25">
      <c r="A11" s="539"/>
      <c r="B11" s="630"/>
      <c r="C11" s="25" t="s">
        <v>87</v>
      </c>
      <c r="D11" s="3">
        <v>2</v>
      </c>
      <c r="E11" s="526" t="s">
        <v>21</v>
      </c>
      <c r="F11" s="634"/>
      <c r="G11" s="369"/>
      <c r="H11" s="370"/>
      <c r="I11" s="417"/>
      <c r="J11" s="439"/>
      <c r="K11"/>
    </row>
    <row r="12" spans="1:11" ht="36.75" customHeight="1" x14ac:dyDescent="0.25">
      <c r="A12" s="539"/>
      <c r="B12" s="630"/>
      <c r="C12" s="25" t="s">
        <v>86</v>
      </c>
      <c r="D12" s="3">
        <v>1</v>
      </c>
      <c r="E12" s="526" t="s">
        <v>21</v>
      </c>
      <c r="F12" s="634"/>
      <c r="G12" s="372"/>
      <c r="H12" s="408"/>
      <c r="I12" s="418"/>
      <c r="J12" s="440"/>
      <c r="K12"/>
    </row>
    <row r="13" spans="1:11" ht="36.75" customHeight="1" x14ac:dyDescent="0.25">
      <c r="A13" s="539"/>
      <c r="B13" s="630"/>
      <c r="C13" s="25" t="s">
        <v>85</v>
      </c>
      <c r="D13" s="3">
        <v>2</v>
      </c>
      <c r="E13" s="526" t="s">
        <v>21</v>
      </c>
      <c r="F13" s="634"/>
      <c r="G13" s="372"/>
      <c r="H13" s="408"/>
      <c r="I13" s="418"/>
      <c r="J13" s="440"/>
      <c r="K13"/>
    </row>
    <row r="14" spans="1:11" ht="36.75" customHeight="1" x14ac:dyDescent="0.25">
      <c r="A14" s="539"/>
      <c r="B14" s="630"/>
      <c r="C14" s="25" t="s">
        <v>84</v>
      </c>
      <c r="D14" s="3">
        <v>1</v>
      </c>
      <c r="E14" s="526" t="s">
        <v>21</v>
      </c>
      <c r="F14" s="634"/>
      <c r="G14" s="372"/>
      <c r="H14" s="408"/>
      <c r="I14" s="418"/>
      <c r="J14" s="440"/>
      <c r="K14"/>
    </row>
    <row r="15" spans="1:11" ht="36.75" customHeight="1" thickBot="1" x14ac:dyDescent="0.3">
      <c r="A15" s="632"/>
      <c r="B15" s="631"/>
      <c r="C15" s="26" t="s">
        <v>83</v>
      </c>
      <c r="D15" s="4">
        <v>2</v>
      </c>
      <c r="E15" s="552" t="s">
        <v>21</v>
      </c>
      <c r="F15" s="638"/>
      <c r="G15" s="378"/>
      <c r="H15" s="409"/>
      <c r="I15" s="419"/>
      <c r="J15" s="441"/>
      <c r="K15"/>
    </row>
    <row r="16" spans="1:11" ht="36.75" customHeight="1" x14ac:dyDescent="0.25">
      <c r="A16" s="569" t="s">
        <v>249</v>
      </c>
      <c r="B16" s="629"/>
      <c r="C16" s="87" t="s">
        <v>87</v>
      </c>
      <c r="D16" s="18">
        <v>1</v>
      </c>
      <c r="E16" s="530" t="s">
        <v>21</v>
      </c>
      <c r="F16" s="531"/>
      <c r="G16" s="366"/>
      <c r="H16" s="407"/>
      <c r="I16" s="416"/>
      <c r="J16" s="438"/>
      <c r="K16"/>
    </row>
    <row r="17" spans="1:11" ht="36.75" customHeight="1" x14ac:dyDescent="0.25">
      <c r="A17" s="570"/>
      <c r="B17" s="630"/>
      <c r="C17" s="28" t="s">
        <v>87</v>
      </c>
      <c r="D17" s="8">
        <v>2</v>
      </c>
      <c r="E17" s="528" t="s">
        <v>21</v>
      </c>
      <c r="F17" s="529"/>
      <c r="G17" s="369"/>
      <c r="H17" s="370"/>
      <c r="I17" s="417"/>
      <c r="J17" s="439"/>
      <c r="K17"/>
    </row>
    <row r="18" spans="1:11" ht="36.75" customHeight="1" x14ac:dyDescent="0.25">
      <c r="A18" s="570"/>
      <c r="B18" s="630"/>
      <c r="C18" s="28" t="s">
        <v>86</v>
      </c>
      <c r="D18" s="8">
        <v>1</v>
      </c>
      <c r="E18" s="528" t="s">
        <v>21</v>
      </c>
      <c r="F18" s="529"/>
      <c r="G18" s="372"/>
      <c r="H18" s="408"/>
      <c r="I18" s="418"/>
      <c r="J18" s="440"/>
      <c r="K18"/>
    </row>
    <row r="19" spans="1:11" ht="36.75" customHeight="1" x14ac:dyDescent="0.25">
      <c r="A19" s="570"/>
      <c r="B19" s="630"/>
      <c r="C19" s="28" t="s">
        <v>86</v>
      </c>
      <c r="D19" s="8">
        <v>2</v>
      </c>
      <c r="E19" s="528" t="s">
        <v>21</v>
      </c>
      <c r="F19" s="529"/>
      <c r="G19" s="372"/>
      <c r="H19" s="408"/>
      <c r="I19" s="418"/>
      <c r="J19" s="440"/>
      <c r="K19"/>
    </row>
    <row r="20" spans="1:11" ht="36.75" customHeight="1" x14ac:dyDescent="0.25">
      <c r="A20" s="570"/>
      <c r="B20" s="630"/>
      <c r="C20" s="28" t="s">
        <v>83</v>
      </c>
      <c r="D20" s="8">
        <v>1</v>
      </c>
      <c r="E20" s="528" t="s">
        <v>21</v>
      </c>
      <c r="F20" s="529"/>
      <c r="G20" s="372"/>
      <c r="H20" s="408"/>
      <c r="I20" s="418"/>
      <c r="J20" s="440"/>
      <c r="K20"/>
    </row>
    <row r="21" spans="1:11" ht="36.75" customHeight="1" thickBot="1" x14ac:dyDescent="0.3">
      <c r="A21" s="633"/>
      <c r="B21" s="631"/>
      <c r="C21" s="29" t="s">
        <v>83</v>
      </c>
      <c r="D21" s="9">
        <v>2</v>
      </c>
      <c r="E21" s="626" t="s">
        <v>21</v>
      </c>
      <c r="F21" s="627"/>
      <c r="G21" s="378"/>
      <c r="H21" s="409"/>
      <c r="I21" s="419"/>
      <c r="J21" s="441"/>
      <c r="K21"/>
    </row>
    <row r="22" spans="1:11" ht="28.5" customHeight="1" x14ac:dyDescent="0.25">
      <c r="A22" s="547" t="s">
        <v>250</v>
      </c>
      <c r="B22" s="629"/>
      <c r="C22" s="31" t="s">
        <v>87</v>
      </c>
      <c r="D22" s="17">
        <v>1</v>
      </c>
      <c r="E22" s="524" t="s">
        <v>21</v>
      </c>
      <c r="F22" s="525"/>
      <c r="G22" s="366"/>
      <c r="H22" s="407"/>
      <c r="I22" s="416"/>
      <c r="J22" s="438"/>
      <c r="K22"/>
    </row>
    <row r="23" spans="1:11" ht="28.5" customHeight="1" x14ac:dyDescent="0.25">
      <c r="A23" s="539"/>
      <c r="B23" s="630"/>
      <c r="C23" s="25" t="s">
        <v>87</v>
      </c>
      <c r="D23" s="3">
        <v>2</v>
      </c>
      <c r="E23" s="526" t="s">
        <v>21</v>
      </c>
      <c r="F23" s="527"/>
      <c r="G23" s="369"/>
      <c r="H23" s="370"/>
      <c r="I23" s="417"/>
      <c r="J23" s="439"/>
      <c r="K23"/>
    </row>
    <row r="24" spans="1:11" ht="28.5" customHeight="1" x14ac:dyDescent="0.25">
      <c r="A24" s="539"/>
      <c r="B24" s="630"/>
      <c r="C24" s="25" t="s">
        <v>86</v>
      </c>
      <c r="D24" s="3">
        <v>1</v>
      </c>
      <c r="E24" s="526" t="s">
        <v>21</v>
      </c>
      <c r="F24" s="527"/>
      <c r="G24" s="372"/>
      <c r="H24" s="408"/>
      <c r="I24" s="418"/>
      <c r="J24" s="440"/>
      <c r="K24"/>
    </row>
    <row r="25" spans="1:11" ht="28.5" customHeight="1" x14ac:dyDescent="0.25">
      <c r="A25" s="539"/>
      <c r="B25" s="630"/>
      <c r="C25" s="25" t="s">
        <v>85</v>
      </c>
      <c r="D25" s="3">
        <v>2</v>
      </c>
      <c r="E25" s="526" t="s">
        <v>21</v>
      </c>
      <c r="F25" s="527"/>
      <c r="G25" s="372"/>
      <c r="H25" s="408"/>
      <c r="I25" s="418"/>
      <c r="J25" s="440"/>
      <c r="K25"/>
    </row>
    <row r="26" spans="1:11" ht="28.5" customHeight="1" x14ac:dyDescent="0.25">
      <c r="A26" s="539"/>
      <c r="B26" s="630"/>
      <c r="C26" s="25" t="s">
        <v>84</v>
      </c>
      <c r="D26" s="3">
        <v>1</v>
      </c>
      <c r="E26" s="526" t="s">
        <v>21</v>
      </c>
      <c r="F26" s="527"/>
      <c r="G26" s="372"/>
      <c r="H26" s="408"/>
      <c r="I26" s="418"/>
      <c r="J26" s="440"/>
      <c r="K26"/>
    </row>
    <row r="27" spans="1:11" ht="28.5" customHeight="1" thickBot="1" x14ac:dyDescent="0.3">
      <c r="A27" s="632"/>
      <c r="B27" s="631"/>
      <c r="C27" s="26" t="s">
        <v>83</v>
      </c>
      <c r="D27" s="4">
        <v>2</v>
      </c>
      <c r="E27" s="552" t="s">
        <v>21</v>
      </c>
      <c r="F27" s="553"/>
      <c r="G27" s="378"/>
      <c r="H27" s="409"/>
      <c r="I27" s="419"/>
      <c r="J27" s="441"/>
      <c r="K27"/>
    </row>
    <row r="28" spans="1:11" ht="28.5" customHeight="1" x14ac:dyDescent="0.25">
      <c r="A28" s="569" t="s">
        <v>251</v>
      </c>
      <c r="B28" s="629"/>
      <c r="C28" s="87" t="s">
        <v>87</v>
      </c>
      <c r="D28" s="18">
        <v>1</v>
      </c>
      <c r="E28" s="530" t="s">
        <v>21</v>
      </c>
      <c r="F28" s="531"/>
      <c r="G28" s="366"/>
      <c r="H28" s="407"/>
      <c r="I28" s="416"/>
      <c r="J28" s="438"/>
      <c r="K28"/>
    </row>
    <row r="29" spans="1:11" ht="28.5" customHeight="1" x14ac:dyDescent="0.25">
      <c r="A29" s="570"/>
      <c r="B29" s="630"/>
      <c r="C29" s="28" t="s">
        <v>87</v>
      </c>
      <c r="D29" s="8">
        <v>2</v>
      </c>
      <c r="E29" s="528" t="s">
        <v>21</v>
      </c>
      <c r="F29" s="529"/>
      <c r="G29" s="369"/>
      <c r="H29" s="370"/>
      <c r="I29" s="417"/>
      <c r="J29" s="439"/>
      <c r="K29"/>
    </row>
    <row r="30" spans="1:11" ht="28.5" customHeight="1" x14ac:dyDescent="0.25">
      <c r="A30" s="570"/>
      <c r="B30" s="630"/>
      <c r="C30" s="28" t="s">
        <v>86</v>
      </c>
      <c r="D30" s="8">
        <v>1</v>
      </c>
      <c r="E30" s="528" t="s">
        <v>21</v>
      </c>
      <c r="F30" s="529"/>
      <c r="G30" s="372"/>
      <c r="H30" s="408"/>
      <c r="I30" s="418"/>
      <c r="J30" s="440"/>
      <c r="K30"/>
    </row>
    <row r="31" spans="1:11" ht="28.5" customHeight="1" x14ac:dyDescent="0.25">
      <c r="A31" s="570"/>
      <c r="B31" s="630"/>
      <c r="C31" s="28" t="s">
        <v>86</v>
      </c>
      <c r="D31" s="8">
        <v>2</v>
      </c>
      <c r="E31" s="528" t="s">
        <v>21</v>
      </c>
      <c r="F31" s="529"/>
      <c r="G31" s="372"/>
      <c r="H31" s="408"/>
      <c r="I31" s="418"/>
      <c r="J31" s="440"/>
      <c r="K31"/>
    </row>
    <row r="32" spans="1:11" ht="28.5" customHeight="1" x14ac:dyDescent="0.25">
      <c r="A32" s="570"/>
      <c r="B32" s="630"/>
      <c r="C32" s="28" t="s">
        <v>83</v>
      </c>
      <c r="D32" s="8">
        <v>1</v>
      </c>
      <c r="E32" s="528" t="s">
        <v>21</v>
      </c>
      <c r="F32" s="529"/>
      <c r="G32" s="372"/>
      <c r="H32" s="408"/>
      <c r="I32" s="418"/>
      <c r="J32" s="440"/>
      <c r="K32"/>
    </row>
    <row r="33" spans="1:11" ht="28.5" customHeight="1" thickBot="1" x14ac:dyDescent="0.3">
      <c r="A33" s="633"/>
      <c r="B33" s="631"/>
      <c r="C33" s="29" t="s">
        <v>83</v>
      </c>
      <c r="D33" s="9">
        <v>2</v>
      </c>
      <c r="E33" s="626" t="s">
        <v>21</v>
      </c>
      <c r="F33" s="627"/>
      <c r="G33" s="378"/>
      <c r="H33" s="409"/>
      <c r="I33" s="419"/>
      <c r="J33" s="441"/>
      <c r="K33"/>
    </row>
    <row r="34" spans="1:11" ht="28.5" customHeight="1" x14ac:dyDescent="0.25">
      <c r="A34" s="547" t="s">
        <v>252</v>
      </c>
      <c r="B34" s="629"/>
      <c r="C34" s="31" t="s">
        <v>87</v>
      </c>
      <c r="D34" s="17">
        <v>1</v>
      </c>
      <c r="E34" s="524" t="s">
        <v>21</v>
      </c>
      <c r="F34" s="525"/>
      <c r="G34" s="366"/>
      <c r="H34" s="407"/>
      <c r="I34" s="416"/>
      <c r="J34" s="438"/>
      <c r="K34"/>
    </row>
    <row r="35" spans="1:11" ht="28.5" customHeight="1" x14ac:dyDescent="0.25">
      <c r="A35" s="539"/>
      <c r="B35" s="630"/>
      <c r="C35" s="25" t="s">
        <v>87</v>
      </c>
      <c r="D35" s="3">
        <v>2</v>
      </c>
      <c r="E35" s="526" t="s">
        <v>21</v>
      </c>
      <c r="F35" s="527"/>
      <c r="G35" s="369"/>
      <c r="H35" s="370"/>
      <c r="I35" s="417"/>
      <c r="J35" s="439"/>
      <c r="K35"/>
    </row>
    <row r="36" spans="1:11" ht="28.5" customHeight="1" x14ac:dyDescent="0.25">
      <c r="A36" s="539"/>
      <c r="B36" s="630"/>
      <c r="C36" s="25" t="s">
        <v>86</v>
      </c>
      <c r="D36" s="3">
        <v>1</v>
      </c>
      <c r="E36" s="526" t="s">
        <v>21</v>
      </c>
      <c r="F36" s="527"/>
      <c r="G36" s="372"/>
      <c r="H36" s="408"/>
      <c r="I36" s="418"/>
      <c r="J36" s="440"/>
      <c r="K36"/>
    </row>
    <row r="37" spans="1:11" ht="28.5" customHeight="1" x14ac:dyDescent="0.25">
      <c r="A37" s="539"/>
      <c r="B37" s="630"/>
      <c r="C37" s="25" t="s">
        <v>85</v>
      </c>
      <c r="D37" s="3">
        <v>2</v>
      </c>
      <c r="E37" s="526" t="s">
        <v>21</v>
      </c>
      <c r="F37" s="527"/>
      <c r="G37" s="372"/>
      <c r="H37" s="408"/>
      <c r="I37" s="418"/>
      <c r="J37" s="440"/>
      <c r="K37"/>
    </row>
    <row r="38" spans="1:11" ht="28.5" customHeight="1" x14ac:dyDescent="0.25">
      <c r="A38" s="539"/>
      <c r="B38" s="630"/>
      <c r="C38" s="25" t="s">
        <v>84</v>
      </c>
      <c r="D38" s="3">
        <v>1</v>
      </c>
      <c r="E38" s="526" t="s">
        <v>21</v>
      </c>
      <c r="F38" s="527"/>
      <c r="G38" s="372"/>
      <c r="H38" s="408"/>
      <c r="I38" s="418"/>
      <c r="J38" s="440"/>
      <c r="K38"/>
    </row>
    <row r="39" spans="1:11" ht="28.5" customHeight="1" thickBot="1" x14ac:dyDescent="0.3">
      <c r="A39" s="632"/>
      <c r="B39" s="631"/>
      <c r="C39" s="26" t="s">
        <v>83</v>
      </c>
      <c r="D39" s="4">
        <v>2</v>
      </c>
      <c r="E39" s="552" t="s">
        <v>21</v>
      </c>
      <c r="F39" s="553"/>
      <c r="G39" s="378"/>
      <c r="H39" s="409"/>
      <c r="I39" s="419"/>
      <c r="J39" s="441"/>
      <c r="K39"/>
    </row>
    <row r="40" spans="1:11" x14ac:dyDescent="0.25">
      <c r="I40" s="61"/>
      <c r="J40" s="61"/>
      <c r="K40" s="61"/>
    </row>
    <row r="41" spans="1:11" x14ac:dyDescent="0.25">
      <c r="I41" s="61"/>
      <c r="J41" s="61"/>
      <c r="K41" s="61"/>
    </row>
    <row r="42" spans="1:11" ht="15.75" thickBot="1" x14ac:dyDescent="0.3">
      <c r="I42" s="61"/>
      <c r="J42" s="61"/>
      <c r="K42" s="61"/>
    </row>
    <row r="43" spans="1:11" ht="24" thickBot="1" x14ac:dyDescent="0.4">
      <c r="A43" s="571" t="s">
        <v>39</v>
      </c>
      <c r="B43" s="572"/>
      <c r="C43" s="572"/>
      <c r="D43" s="572"/>
      <c r="E43" s="572"/>
      <c r="F43" s="572"/>
      <c r="G43" s="572"/>
      <c r="H43" s="572"/>
      <c r="I43" s="573"/>
      <c r="J43" s="30"/>
      <c r="K43"/>
    </row>
    <row r="44" spans="1:11" x14ac:dyDescent="0.25">
      <c r="A44" s="168" t="s">
        <v>41</v>
      </c>
      <c r="B44" s="578" t="s">
        <v>42</v>
      </c>
      <c r="C44" s="578"/>
      <c r="D44" s="169" t="s">
        <v>187</v>
      </c>
      <c r="E44" s="169" t="s">
        <v>3</v>
      </c>
      <c r="F44" s="169" t="s">
        <v>19</v>
      </c>
      <c r="G44" s="169" t="s">
        <v>24</v>
      </c>
      <c r="H44" s="170" t="s">
        <v>43</v>
      </c>
      <c r="I44" s="171" t="s">
        <v>44</v>
      </c>
      <c r="J44" s="78"/>
      <c r="K44"/>
    </row>
    <row r="45" spans="1:11" x14ac:dyDescent="0.25">
      <c r="A45" s="574" t="s">
        <v>253</v>
      </c>
      <c r="B45" s="576" t="s">
        <v>40</v>
      </c>
      <c r="C45" s="576"/>
      <c r="D45" s="3" t="s">
        <v>87</v>
      </c>
      <c r="E45" s="3">
        <v>1</v>
      </c>
      <c r="F45" s="3" t="s">
        <v>21</v>
      </c>
      <c r="G45" s="101">
        <v>9</v>
      </c>
      <c r="H45" s="269" t="e">
        <f t="shared" ref="H45:H50" si="0">AVERAGE(G10,G16,G22,G28,G34)</f>
        <v>#DIV/0!</v>
      </c>
      <c r="I45" s="270" t="e">
        <f>H45*G45</f>
        <v>#DIV/0!</v>
      </c>
      <c r="J45" s="79"/>
      <c r="K45"/>
    </row>
    <row r="46" spans="1:11" x14ac:dyDescent="0.25">
      <c r="A46" s="574"/>
      <c r="B46" s="576"/>
      <c r="C46" s="576"/>
      <c r="D46" s="3" t="s">
        <v>87</v>
      </c>
      <c r="E46" s="3">
        <v>2</v>
      </c>
      <c r="F46" s="3" t="s">
        <v>21</v>
      </c>
      <c r="G46" s="101">
        <v>35</v>
      </c>
      <c r="H46" s="269" t="e">
        <f t="shared" si="0"/>
        <v>#DIV/0!</v>
      </c>
      <c r="I46" s="270" t="e">
        <f t="shared" ref="I46:I50" si="1">H46*G46</f>
        <v>#DIV/0!</v>
      </c>
      <c r="J46" s="79"/>
      <c r="K46"/>
    </row>
    <row r="47" spans="1:11" x14ac:dyDescent="0.25">
      <c r="A47" s="574"/>
      <c r="B47" s="576"/>
      <c r="C47" s="576"/>
      <c r="D47" s="3" t="s">
        <v>86</v>
      </c>
      <c r="E47" s="3">
        <v>1</v>
      </c>
      <c r="F47" s="3" t="s">
        <v>21</v>
      </c>
      <c r="G47" s="101">
        <v>7</v>
      </c>
      <c r="H47" s="269" t="e">
        <f t="shared" si="0"/>
        <v>#DIV/0!</v>
      </c>
      <c r="I47" s="270" t="e">
        <f t="shared" si="1"/>
        <v>#DIV/0!</v>
      </c>
      <c r="J47" s="79"/>
      <c r="K47"/>
    </row>
    <row r="48" spans="1:11" x14ac:dyDescent="0.25">
      <c r="A48" s="574"/>
      <c r="B48" s="576"/>
      <c r="C48" s="576"/>
      <c r="D48" s="3" t="s">
        <v>85</v>
      </c>
      <c r="E48" s="3">
        <v>2</v>
      </c>
      <c r="F48" s="3" t="s">
        <v>21</v>
      </c>
      <c r="G48" s="101">
        <v>9</v>
      </c>
      <c r="H48" s="269" t="e">
        <f t="shared" si="0"/>
        <v>#DIV/0!</v>
      </c>
      <c r="I48" s="270" t="e">
        <f t="shared" si="1"/>
        <v>#DIV/0!</v>
      </c>
      <c r="J48" s="79"/>
      <c r="K48"/>
    </row>
    <row r="49" spans="1:11" ht="15" customHeight="1" x14ac:dyDescent="0.25">
      <c r="A49" s="574"/>
      <c r="B49" s="576"/>
      <c r="C49" s="576"/>
      <c r="D49" s="3" t="s">
        <v>84</v>
      </c>
      <c r="E49" s="3">
        <v>1</v>
      </c>
      <c r="F49" s="3" t="s">
        <v>21</v>
      </c>
      <c r="G49" s="101">
        <v>1</v>
      </c>
      <c r="H49" s="269" t="e">
        <f t="shared" si="0"/>
        <v>#DIV/0!</v>
      </c>
      <c r="I49" s="270" t="e">
        <f t="shared" si="1"/>
        <v>#DIV/0!</v>
      </c>
      <c r="J49" s="79"/>
      <c r="K49"/>
    </row>
    <row r="50" spans="1:11" ht="15.75" thickBot="1" x14ac:dyDescent="0.3">
      <c r="A50" s="575"/>
      <c r="B50" s="577"/>
      <c r="C50" s="577"/>
      <c r="D50" s="44" t="s">
        <v>83</v>
      </c>
      <c r="E50" s="44">
        <v>2</v>
      </c>
      <c r="F50" s="44" t="s">
        <v>21</v>
      </c>
      <c r="G50" s="217">
        <v>39</v>
      </c>
      <c r="H50" s="461" t="e">
        <f t="shared" si="0"/>
        <v>#DIV/0!</v>
      </c>
      <c r="I50" s="462" t="e">
        <f t="shared" si="1"/>
        <v>#DIV/0!</v>
      </c>
      <c r="J50" s="79"/>
      <c r="K50"/>
    </row>
    <row r="51" spans="1:11" ht="19.5" customHeight="1" thickBot="1" x14ac:dyDescent="0.35">
      <c r="A51" s="463" t="s">
        <v>45</v>
      </c>
      <c r="B51" s="450"/>
      <c r="C51" s="450"/>
      <c r="D51" s="450"/>
      <c r="E51" s="450"/>
      <c r="F51" s="450"/>
      <c r="G51" s="450">
        <f>SUM(G45:G50)</f>
        <v>100</v>
      </c>
      <c r="H51" s="450"/>
      <c r="I51" s="464" t="e">
        <f>SUM(I45:I50)/100</f>
        <v>#DIV/0!</v>
      </c>
      <c r="J51" s="80"/>
      <c r="K51"/>
    </row>
    <row r="52" spans="1:11" x14ac:dyDescent="0.25">
      <c r="I52" s="61"/>
      <c r="J52" s="61"/>
      <c r="K52"/>
    </row>
    <row r="53" spans="1:11" x14ac:dyDescent="0.25">
      <c r="I53" s="61"/>
      <c r="J53" s="61"/>
      <c r="K53"/>
    </row>
    <row r="54" spans="1:11" ht="15.75" thickBot="1" x14ac:dyDescent="0.3">
      <c r="I54" s="61"/>
      <c r="J54" s="61"/>
      <c r="K54"/>
    </row>
    <row r="55" spans="1:11" ht="21.75" thickBot="1" x14ac:dyDescent="0.3">
      <c r="A55" s="163" t="s">
        <v>75</v>
      </c>
      <c r="B55" s="164"/>
      <c r="C55" s="164"/>
      <c r="D55" s="164"/>
      <c r="E55" s="164"/>
      <c r="F55" s="164"/>
      <c r="G55" s="164"/>
      <c r="H55" s="164"/>
      <c r="I55" s="164"/>
      <c r="J55" s="165"/>
      <c r="K55" s="1"/>
    </row>
    <row r="56" spans="1:11" ht="105.75" thickBot="1" x14ac:dyDescent="0.3">
      <c r="A56" s="277" t="s">
        <v>177</v>
      </c>
      <c r="B56" s="278">
        <f>5*6</f>
        <v>30</v>
      </c>
      <c r="C56" s="230"/>
      <c r="D56" s="230"/>
      <c r="E56" s="230"/>
      <c r="F56" s="230"/>
      <c r="G56" s="231"/>
      <c r="H56" s="231"/>
      <c r="I56" s="231"/>
      <c r="J56" s="231"/>
      <c r="K56" s="232" t="s">
        <v>147</v>
      </c>
    </row>
    <row r="57" spans="1:11" ht="30.75" thickBot="1" x14ac:dyDescent="0.3">
      <c r="A57" s="158"/>
      <c r="B57" s="279"/>
      <c r="C57" s="160" t="s">
        <v>187</v>
      </c>
      <c r="D57" s="161" t="s">
        <v>3</v>
      </c>
      <c r="E57" s="162" t="s">
        <v>19</v>
      </c>
      <c r="F57" s="212" t="s">
        <v>4</v>
      </c>
      <c r="G57" s="212" t="s">
        <v>88</v>
      </c>
      <c r="H57" s="161" t="s">
        <v>69</v>
      </c>
      <c r="I57" s="161" t="s">
        <v>179</v>
      </c>
      <c r="J57" s="162" t="s">
        <v>81</v>
      </c>
      <c r="K57" s="261">
        <f>B56/B78*100</f>
        <v>75</v>
      </c>
    </row>
    <row r="58" spans="1:11" ht="15" customHeight="1" x14ac:dyDescent="0.25">
      <c r="A58" s="604" t="s">
        <v>253</v>
      </c>
      <c r="B58" s="280"/>
      <c r="C58" s="31" t="s">
        <v>87</v>
      </c>
      <c r="D58" s="17">
        <v>1</v>
      </c>
      <c r="E58" s="107" t="s">
        <v>20</v>
      </c>
      <c r="F58" s="226">
        <v>9</v>
      </c>
      <c r="G58" s="66" cm="1">
        <f t="array" ref="G58">_xlfn.IFS(I10&gt;6,6,I10=6,6,I10&lt;6,I10)+_xlfn.IFS(I16&gt;6,6,I16=6,6,I16&lt;6,I16)+_xlfn.IFS(I22&gt;6,6,I22=6,6,I22&lt;6,I22)+_xlfn.IFS(I28&gt;6,6,I28=6,6,I28&lt;6,I28)+_xlfn.IFS(I34&gt;6,6,I34=6,6,I34&lt;6,I34)</f>
        <v>0</v>
      </c>
      <c r="H58" s="227">
        <f>G58/B$56*100</f>
        <v>0</v>
      </c>
      <c r="I58" s="227">
        <f>H58*F58/100</f>
        <v>0</v>
      </c>
      <c r="J58" s="228">
        <f t="shared" ref="J58:J63" si="2">I58*K$57/100</f>
        <v>0</v>
      </c>
      <c r="K58" s="1"/>
    </row>
    <row r="59" spans="1:11" x14ac:dyDescent="0.25">
      <c r="A59" s="604"/>
      <c r="B59" s="280"/>
      <c r="C59" s="25" t="s">
        <v>87</v>
      </c>
      <c r="D59" s="3">
        <v>2</v>
      </c>
      <c r="E59" s="81" t="s">
        <v>20</v>
      </c>
      <c r="F59" s="101">
        <v>35</v>
      </c>
      <c r="G59" s="66" cm="1">
        <f t="array" ref="G59">_xlfn.IFS(I11&gt;6,6,I11=6,6,I11&lt;6,I11)+_xlfn.IFS(I17&gt;6,6,I17=6,6,I17&lt;6,I17)+_xlfn.IFS(I23&gt;6,6,I23=6,6,I23&lt;6,I23)+_xlfn.IFS(I29&gt;6,6,I29=6,6,I29&lt;6,I29)+_xlfn.IFS(I35&gt;6,6,I35=6,6,I35&lt;6,I35)</f>
        <v>0</v>
      </c>
      <c r="H59" s="73">
        <f t="shared" ref="H59:H63" si="3">G59/B$56*100</f>
        <v>0</v>
      </c>
      <c r="I59" s="73">
        <f t="shared" ref="I59:I63" si="4">H59*F59/100</f>
        <v>0</v>
      </c>
      <c r="J59" s="116">
        <f t="shared" si="2"/>
        <v>0</v>
      </c>
      <c r="K59" s="1"/>
    </row>
    <row r="60" spans="1:11" x14ac:dyDescent="0.25">
      <c r="A60" s="604"/>
      <c r="B60" s="280"/>
      <c r="C60" s="25" t="s">
        <v>86</v>
      </c>
      <c r="D60" s="3">
        <v>1</v>
      </c>
      <c r="E60" s="81" t="s">
        <v>20</v>
      </c>
      <c r="F60" s="101">
        <v>7</v>
      </c>
      <c r="G60" s="66" cm="1">
        <f t="array" ref="G60">_xlfn.IFS(I12&gt;6,6,I12=6,6,I12&lt;6,I12)+_xlfn.IFS(I18&gt;6,6,I18=6,6,I18&lt;6,I18)+_xlfn.IFS(I24&gt;6,6,I24=6,6,I24&lt;6,I24)+_xlfn.IFS(I30&gt;6,6,I30=6,6,I30&lt;6,I30)+_xlfn.IFS(I36&gt;6,6,I36=6,6,I36&lt;6,I36)</f>
        <v>0</v>
      </c>
      <c r="H60" s="73">
        <f t="shared" si="3"/>
        <v>0</v>
      </c>
      <c r="I60" s="73">
        <f t="shared" si="4"/>
        <v>0</v>
      </c>
      <c r="J60" s="116">
        <f t="shared" si="2"/>
        <v>0</v>
      </c>
      <c r="K60" s="1"/>
    </row>
    <row r="61" spans="1:11" x14ac:dyDescent="0.25">
      <c r="A61" s="604"/>
      <c r="B61" s="280"/>
      <c r="C61" s="25" t="s">
        <v>85</v>
      </c>
      <c r="D61" s="3">
        <v>2</v>
      </c>
      <c r="E61" s="81" t="s">
        <v>20</v>
      </c>
      <c r="F61" s="101">
        <v>9</v>
      </c>
      <c r="G61" s="66" cm="1">
        <f t="array" ref="G61">_xlfn.IFS(I13&gt;6,6,I13=6,6,I13&lt;6,I13)+_xlfn.IFS(I19&gt;6,6,I19=6,6,I19&lt;6,I19)+_xlfn.IFS(I25&gt;6,6,I25=6,6,I25&lt;6,I25)+_xlfn.IFS(I31&gt;6,6,I31=6,6,I31&lt;6,I31)+_xlfn.IFS(I37&gt;6,6,I37=6,6,I37&lt;6,I37)</f>
        <v>0</v>
      </c>
      <c r="H61" s="73">
        <f t="shared" si="3"/>
        <v>0</v>
      </c>
      <c r="I61" s="73">
        <f t="shared" si="4"/>
        <v>0</v>
      </c>
      <c r="J61" s="116">
        <f t="shared" si="2"/>
        <v>0</v>
      </c>
      <c r="K61" s="1"/>
    </row>
    <row r="62" spans="1:11" x14ac:dyDescent="0.25">
      <c r="A62" s="604"/>
      <c r="B62" s="280"/>
      <c r="C62" s="25" t="s">
        <v>84</v>
      </c>
      <c r="D62" s="3">
        <v>1</v>
      </c>
      <c r="E62" s="81" t="s">
        <v>20</v>
      </c>
      <c r="F62" s="101">
        <v>1</v>
      </c>
      <c r="G62" s="66" cm="1">
        <f t="array" ref="G62">_xlfn.IFS(I14&gt;6,6,I14=6,6,I14&lt;6,I14)+_xlfn.IFS(I20&gt;6,6,I20=6,6,I20&lt;6,I20)+_xlfn.IFS(I26&gt;6,6,I26=6,6,I26&lt;6,I26)+_xlfn.IFS(I32&gt;6,6,I32=6,6,I32&lt;6,I32)+_xlfn.IFS(I38&gt;6,6,I38=6,6,I38&lt;6,I38)</f>
        <v>0</v>
      </c>
      <c r="H62" s="73">
        <f t="shared" si="3"/>
        <v>0</v>
      </c>
      <c r="I62" s="73">
        <f t="shared" si="4"/>
        <v>0</v>
      </c>
      <c r="J62" s="116">
        <f t="shared" si="2"/>
        <v>0</v>
      </c>
      <c r="K62" s="1"/>
    </row>
    <row r="63" spans="1:11" ht="15.75" thickBot="1" x14ac:dyDescent="0.3">
      <c r="A63" s="604"/>
      <c r="B63" s="281"/>
      <c r="C63" s="53" t="s">
        <v>83</v>
      </c>
      <c r="D63" s="44">
        <v>2</v>
      </c>
      <c r="E63" s="134" t="s">
        <v>20</v>
      </c>
      <c r="F63" s="217">
        <v>39</v>
      </c>
      <c r="G63" s="66" cm="1">
        <f t="array" ref="G63">_xlfn.IFS(I15&gt;6,6,I15=6,6,I15&lt;6,I15)+_xlfn.IFS(I21&gt;6,6,I21=6,6,I21&lt;6,I21)+_xlfn.IFS(I27&gt;6,6,I27=6,6,I27&lt;6,I27)+_xlfn.IFS(I33&gt;6,6,I33=6,6,I33&lt;6,I33)+_xlfn.IFS(I39&gt;6,6,I39=6,6,I39&lt;6,I39)</f>
        <v>0</v>
      </c>
      <c r="H63" s="201">
        <f t="shared" si="3"/>
        <v>0</v>
      </c>
      <c r="I63" s="201">
        <f t="shared" si="4"/>
        <v>0</v>
      </c>
      <c r="J63" s="202">
        <f t="shared" si="2"/>
        <v>0</v>
      </c>
      <c r="K63" s="1"/>
    </row>
    <row r="64" spans="1:11" ht="15.75" thickBot="1" x14ac:dyDescent="0.3">
      <c r="A64" s="203"/>
      <c r="B64" s="204"/>
      <c r="C64" s="204"/>
      <c r="D64" s="636">
        <f>SUM(F58:F63)</f>
        <v>100</v>
      </c>
      <c r="E64" s="636"/>
      <c r="F64" s="636"/>
      <c r="G64" s="205">
        <f>SUM(G58:G63)</f>
        <v>0</v>
      </c>
      <c r="H64" s="206"/>
      <c r="I64" s="206"/>
      <c r="J64" s="208">
        <f>SUM(J58:J63)</f>
        <v>0</v>
      </c>
      <c r="K64" s="1"/>
    </row>
    <row r="65" spans="1:12" ht="15.75" thickBot="1" x14ac:dyDescent="0.3">
      <c r="E65" s="628"/>
      <c r="F65" s="628"/>
      <c r="G65" s="628"/>
      <c r="I65" s="1"/>
      <c r="J65" s="1"/>
      <c r="K65" s="1"/>
      <c r="L65" s="1"/>
    </row>
    <row r="66" spans="1:12" ht="21.75" thickBot="1" x14ac:dyDescent="0.3">
      <c r="A66" s="163" t="s">
        <v>89</v>
      </c>
      <c r="B66" s="164"/>
      <c r="C66" s="164"/>
      <c r="D66" s="164"/>
      <c r="E66" s="164"/>
      <c r="F66" s="164"/>
      <c r="G66" s="164"/>
      <c r="H66" s="164"/>
      <c r="I66" s="164"/>
      <c r="J66" s="165"/>
      <c r="K66" s="1"/>
    </row>
    <row r="67" spans="1:12" ht="75" x14ac:dyDescent="0.25">
      <c r="A67" s="232" t="s">
        <v>178</v>
      </c>
      <c r="B67" s="282">
        <f>5*2</f>
        <v>10</v>
      </c>
      <c r="C67" s="230"/>
      <c r="D67" s="230"/>
      <c r="E67" s="230"/>
      <c r="F67" s="230"/>
      <c r="G67" s="231"/>
      <c r="H67" s="231"/>
      <c r="I67" s="231"/>
      <c r="J67" s="329"/>
      <c r="K67" s="232" t="s">
        <v>147</v>
      </c>
    </row>
    <row r="68" spans="1:12" ht="30.75" thickBot="1" x14ac:dyDescent="0.3">
      <c r="A68" s="195"/>
      <c r="B68" s="283"/>
      <c r="C68" s="160" t="s">
        <v>187</v>
      </c>
      <c r="D68" s="161" t="s">
        <v>3</v>
      </c>
      <c r="E68" s="162" t="s">
        <v>19</v>
      </c>
      <c r="F68" s="212" t="s">
        <v>4</v>
      </c>
      <c r="G68" s="212" t="s">
        <v>176</v>
      </c>
      <c r="H68" s="161" t="s">
        <v>69</v>
      </c>
      <c r="I68" s="161" t="s">
        <v>180</v>
      </c>
      <c r="J68" s="196" t="s">
        <v>81</v>
      </c>
      <c r="K68" s="261">
        <f>B67/B78*100</f>
        <v>25</v>
      </c>
    </row>
    <row r="69" spans="1:12" ht="45" x14ac:dyDescent="0.25">
      <c r="A69" s="100" t="s">
        <v>253</v>
      </c>
      <c r="B69" s="98"/>
      <c r="C69" s="17" t="s">
        <v>87</v>
      </c>
      <c r="D69" s="17">
        <v>1</v>
      </c>
      <c r="E69" s="107" t="s">
        <v>20</v>
      </c>
      <c r="F69" s="226">
        <v>9</v>
      </c>
      <c r="G69" s="66" cm="1">
        <f t="array" ref="G69">_xlfn.IFS(J10&gt;2,2,J10=2,2,J10&lt;2,J10)+_xlfn.IFS(J16&gt;2,2,J16=2,2,J16&lt;2,J16)+_xlfn.IFS(J22&gt;2,2,J22=2,2,J22&lt;2,J22)+_xlfn.IFS(J28&gt;2,2,J28=2,2,J28&lt;2,J28)+_xlfn.IFS(J34&gt;2,2,J34=2,2,J34&lt;2,J34)</f>
        <v>0</v>
      </c>
      <c r="H69" s="227">
        <f>G69/B$67*100</f>
        <v>0</v>
      </c>
      <c r="I69" s="227">
        <f>H69*F69/100</f>
        <v>0</v>
      </c>
      <c r="J69" s="228">
        <f t="shared" ref="J69:J74" si="5">I69*K$68/100</f>
        <v>0</v>
      </c>
      <c r="K69" s="1"/>
    </row>
    <row r="70" spans="1:12" x14ac:dyDescent="0.25">
      <c r="A70" s="100"/>
      <c r="B70" s="98"/>
      <c r="C70" s="3" t="s">
        <v>87</v>
      </c>
      <c r="D70" s="3">
        <v>2</v>
      </c>
      <c r="E70" s="81" t="s">
        <v>20</v>
      </c>
      <c r="F70" s="101">
        <v>35</v>
      </c>
      <c r="G70" s="66" cm="1">
        <f t="array" ref="G70">_xlfn.IFS(J11&gt;2,2,J11=2,2,J11&lt;2,J11)+_xlfn.IFS(J17&gt;2,2,J17=2,2,J17&lt;2,J17)+_xlfn.IFS(J23&gt;2,2,J23=2,2,J23&lt;2,J23)+_xlfn.IFS(J29&gt;2,2,J29=2,2,J29&lt;2,J29)+_xlfn.IFS(J35&gt;2,2,J35=2,2,J35&lt;2,J35)</f>
        <v>0</v>
      </c>
      <c r="H70" s="73">
        <f t="shared" ref="H70:H74" si="6">G70/B$67*100</f>
        <v>0</v>
      </c>
      <c r="I70" s="73">
        <f t="shared" ref="I70:I74" si="7">H70*F70/100</f>
        <v>0</v>
      </c>
      <c r="J70" s="116">
        <f t="shared" si="5"/>
        <v>0</v>
      </c>
      <c r="K70" s="1"/>
    </row>
    <row r="71" spans="1:12" x14ac:dyDescent="0.25">
      <c r="A71" s="100"/>
      <c r="B71" s="98"/>
      <c r="C71" s="3" t="s">
        <v>86</v>
      </c>
      <c r="D71" s="3">
        <v>1</v>
      </c>
      <c r="E71" s="81" t="s">
        <v>20</v>
      </c>
      <c r="F71" s="101">
        <v>7</v>
      </c>
      <c r="G71" s="66" cm="1">
        <f t="array" ref="G71">_xlfn.IFS(J12&gt;2,2,J12=2,2,J12&lt;2,J12)+_xlfn.IFS(J18&gt;2,2,J18=2,2,J18&lt;2,J18)+_xlfn.IFS(J24&gt;2,2,J24=2,2,J24&lt;2,J24)+_xlfn.IFS(J30&gt;2,2,J30=2,2,J30&lt;2,J30)+_xlfn.IFS(J36&gt;2,2,J36=2,2,J36&lt;2,J36)</f>
        <v>0</v>
      </c>
      <c r="H71" s="73">
        <f t="shared" si="6"/>
        <v>0</v>
      </c>
      <c r="I71" s="73">
        <f t="shared" si="7"/>
        <v>0</v>
      </c>
      <c r="J71" s="116">
        <f t="shared" si="5"/>
        <v>0</v>
      </c>
      <c r="K71" s="1"/>
    </row>
    <row r="72" spans="1:12" ht="15" customHeight="1" x14ac:dyDescent="0.25">
      <c r="A72" s="100"/>
      <c r="B72" s="98"/>
      <c r="C72" s="3" t="s">
        <v>85</v>
      </c>
      <c r="D72" s="3">
        <v>2</v>
      </c>
      <c r="E72" s="81" t="s">
        <v>20</v>
      </c>
      <c r="F72" s="101">
        <v>9</v>
      </c>
      <c r="G72" s="66" cm="1">
        <f t="array" ref="G72">_xlfn.IFS(J13&gt;2,2,J13=2,2,J13&lt;2,J13)+_xlfn.IFS(J19&gt;2,2,J19=2,2,J19&lt;2,J19)+_xlfn.IFS(J25&gt;2,2,J25=2,2,J25&lt;2,J25)+_xlfn.IFS(J31&gt;2,2,J31=2,2,J31&lt;2,J31)+_xlfn.IFS(J37&gt;2,2,J37=2,2,J37&lt;2,J37)</f>
        <v>0</v>
      </c>
      <c r="H72" s="73">
        <f t="shared" si="6"/>
        <v>0</v>
      </c>
      <c r="I72" s="73">
        <f t="shared" si="7"/>
        <v>0</v>
      </c>
      <c r="J72" s="116">
        <f t="shared" si="5"/>
        <v>0</v>
      </c>
      <c r="K72" s="1"/>
    </row>
    <row r="73" spans="1:12" x14ac:dyDescent="0.25">
      <c r="A73" s="100"/>
      <c r="B73" s="98"/>
      <c r="C73" s="3" t="s">
        <v>84</v>
      </c>
      <c r="D73" s="3">
        <v>1</v>
      </c>
      <c r="E73" s="81" t="s">
        <v>20</v>
      </c>
      <c r="F73" s="101">
        <v>1</v>
      </c>
      <c r="G73" s="66" cm="1">
        <f t="array" ref="G73">_xlfn.IFS(J14&gt;2,2,J14=2,2,J14&lt;2,J14)+_xlfn.IFS(J20&gt;2,2,J20=2,2,J20&lt;2,J20)+_xlfn.IFS(J26&gt;2,2,J26=2,2,J26&lt;2,J26)+_xlfn.IFS(J32&gt;2,2,J32=2,2,J32&lt;2,J32)+_xlfn.IFS(J38&gt;2,2,J38=2,2,J38&lt;2,J38)</f>
        <v>0</v>
      </c>
      <c r="H73" s="73">
        <f t="shared" si="6"/>
        <v>0</v>
      </c>
      <c r="I73" s="73">
        <f t="shared" si="7"/>
        <v>0</v>
      </c>
      <c r="J73" s="116">
        <f t="shared" si="5"/>
        <v>0</v>
      </c>
      <c r="K73" s="1"/>
    </row>
    <row r="74" spans="1:12" ht="15.75" thickBot="1" x14ac:dyDescent="0.3">
      <c r="A74" s="221"/>
      <c r="B74" s="222"/>
      <c r="C74" s="4" t="s">
        <v>83</v>
      </c>
      <c r="D74" s="4">
        <v>2</v>
      </c>
      <c r="E74" s="82" t="s">
        <v>20</v>
      </c>
      <c r="F74" s="223">
        <v>39</v>
      </c>
      <c r="G74" s="66" cm="1">
        <f t="array" ref="G74">_xlfn.IFS(J15&gt;2,2,J15=2,2,J15&lt;2,J15)+_xlfn.IFS(J21&gt;2,2,J21=2,2,J21&lt;2,J21)+_xlfn.IFS(J27&gt;2,2,J27=2,2,J27&lt;2,J27)+_xlfn.IFS(J33&gt;2,2,J33=2,2,J33&lt;2,J33)+_xlfn.IFS(J39&gt;2,2,J39=2,2,J39&lt;2,J39)</f>
        <v>0</v>
      </c>
      <c r="H74" s="224">
        <f t="shared" si="6"/>
        <v>0</v>
      </c>
      <c r="I74" s="224">
        <f t="shared" si="7"/>
        <v>0</v>
      </c>
      <c r="J74" s="225">
        <f t="shared" si="5"/>
        <v>0</v>
      </c>
      <c r="K74" s="1"/>
    </row>
    <row r="75" spans="1:12" ht="15.75" thickBot="1" x14ac:dyDescent="0.3">
      <c r="A75" s="203"/>
      <c r="B75" s="203"/>
      <c r="C75" s="204"/>
      <c r="D75" s="204"/>
      <c r="E75" s="204"/>
      <c r="F75" s="485">
        <f>SUM(F69:F74)</f>
        <v>100</v>
      </c>
      <c r="G75" s="205">
        <f>SUM(G69:G74)</f>
        <v>0</v>
      </c>
      <c r="H75" s="205">
        <f>SUM(H69:H74)</f>
        <v>0</v>
      </c>
      <c r="I75" s="206"/>
      <c r="J75" s="208">
        <f>SUM(J69:J74)</f>
        <v>0</v>
      </c>
      <c r="K75" s="1"/>
    </row>
    <row r="76" spans="1:12" ht="15.75" thickBot="1" x14ac:dyDescent="0.3">
      <c r="K76"/>
    </row>
    <row r="77" spans="1:12" ht="24" thickBot="1" x14ac:dyDescent="0.3">
      <c r="A77" s="151" t="s">
        <v>90</v>
      </c>
      <c r="B77" s="152"/>
      <c r="C77" s="152"/>
      <c r="D77" s="152"/>
      <c r="E77" s="152"/>
      <c r="F77" s="152"/>
      <c r="G77" s="152"/>
      <c r="H77" s="153"/>
      <c r="I77" s="1"/>
      <c r="J77"/>
      <c r="K77"/>
    </row>
    <row r="78" spans="1:12" ht="75.75" thickBot="1" x14ac:dyDescent="0.3">
      <c r="A78" s="244" t="s">
        <v>91</v>
      </c>
      <c r="B78" s="278">
        <f>B67+B56</f>
        <v>40</v>
      </c>
      <c r="C78" s="155"/>
      <c r="D78" s="155"/>
      <c r="E78" s="155"/>
      <c r="F78" s="156"/>
      <c r="G78" s="156"/>
      <c r="H78" s="157"/>
      <c r="I78" s="1"/>
      <c r="J78" s="232" t="s">
        <v>181</v>
      </c>
      <c r="K78"/>
    </row>
    <row r="79" spans="1:12" ht="30.75" thickBot="1" x14ac:dyDescent="0.3">
      <c r="A79" s="284"/>
      <c r="B79" s="279"/>
      <c r="C79" s="183" t="s">
        <v>187</v>
      </c>
      <c r="D79" s="184" t="s">
        <v>3</v>
      </c>
      <c r="E79" s="185" t="s">
        <v>19</v>
      </c>
      <c r="F79" s="174" t="s">
        <v>92</v>
      </c>
      <c r="G79" s="184" t="s">
        <v>93</v>
      </c>
      <c r="H79" s="175" t="s">
        <v>146</v>
      </c>
      <c r="J79" s="261">
        <f>K68+K57</f>
        <v>100</v>
      </c>
      <c r="K79"/>
    </row>
    <row r="80" spans="1:12" ht="45" x14ac:dyDescent="0.25">
      <c r="A80" s="99" t="s">
        <v>253</v>
      </c>
      <c r="B80" s="285"/>
      <c r="C80" s="24" t="s">
        <v>87</v>
      </c>
      <c r="D80" s="2">
        <v>1</v>
      </c>
      <c r="E80" s="83" t="s">
        <v>20</v>
      </c>
      <c r="F80" s="63">
        <f t="shared" ref="F80:F85" si="8">J58</f>
        <v>0</v>
      </c>
      <c r="G80" s="219">
        <f t="shared" ref="G80:G85" si="9">J69</f>
        <v>0</v>
      </c>
      <c r="H80" s="220">
        <f>SUM(F80:G80)</f>
        <v>0</v>
      </c>
      <c r="I80" s="1"/>
      <c r="J80" s="1"/>
      <c r="K80"/>
    </row>
    <row r="81" spans="1:12" x14ac:dyDescent="0.25">
      <c r="A81" s="100"/>
      <c r="B81" s="280"/>
      <c r="C81" s="25" t="s">
        <v>87</v>
      </c>
      <c r="D81" s="3">
        <v>2</v>
      </c>
      <c r="E81" s="81" t="s">
        <v>20</v>
      </c>
      <c r="F81" s="64">
        <f t="shared" si="8"/>
        <v>0</v>
      </c>
      <c r="G81" s="73">
        <f t="shared" si="9"/>
        <v>0</v>
      </c>
      <c r="H81" s="116">
        <f t="shared" ref="H81:H85" si="10">SUM(F81:G81)</f>
        <v>0</v>
      </c>
      <c r="I81" s="1"/>
      <c r="J81"/>
      <c r="K81"/>
    </row>
    <row r="82" spans="1:12" x14ac:dyDescent="0.25">
      <c r="A82" s="100"/>
      <c r="B82" s="280"/>
      <c r="C82" s="25" t="s">
        <v>86</v>
      </c>
      <c r="D82" s="3">
        <v>1</v>
      </c>
      <c r="E82" s="81" t="s">
        <v>20</v>
      </c>
      <c r="F82" s="64">
        <f t="shared" si="8"/>
        <v>0</v>
      </c>
      <c r="G82" s="73">
        <f t="shared" si="9"/>
        <v>0</v>
      </c>
      <c r="H82" s="116">
        <f t="shared" si="10"/>
        <v>0</v>
      </c>
      <c r="I82" s="1"/>
      <c r="J82"/>
      <c r="K82"/>
    </row>
    <row r="83" spans="1:12" x14ac:dyDescent="0.25">
      <c r="A83" s="100"/>
      <c r="B83" s="280"/>
      <c r="C83" s="25" t="s">
        <v>85</v>
      </c>
      <c r="D83" s="3">
        <v>2</v>
      </c>
      <c r="E83" s="81" t="s">
        <v>20</v>
      </c>
      <c r="F83" s="64">
        <f t="shared" si="8"/>
        <v>0</v>
      </c>
      <c r="G83" s="73">
        <f t="shared" si="9"/>
        <v>0</v>
      </c>
      <c r="H83" s="116">
        <f t="shared" si="10"/>
        <v>0</v>
      </c>
      <c r="I83" s="1"/>
      <c r="J83"/>
      <c r="K83"/>
    </row>
    <row r="84" spans="1:12" x14ac:dyDescent="0.25">
      <c r="A84" s="100"/>
      <c r="B84" s="280"/>
      <c r="C84" s="25" t="s">
        <v>84</v>
      </c>
      <c r="D84" s="3">
        <v>1</v>
      </c>
      <c r="E84" s="81" t="s">
        <v>20</v>
      </c>
      <c r="F84" s="64">
        <f t="shared" si="8"/>
        <v>0</v>
      </c>
      <c r="G84" s="73">
        <f t="shared" si="9"/>
        <v>0</v>
      </c>
      <c r="H84" s="116">
        <f t="shared" si="10"/>
        <v>0</v>
      </c>
      <c r="I84" s="1"/>
      <c r="J84"/>
      <c r="K84"/>
    </row>
    <row r="85" spans="1:12" ht="15.75" thickBot="1" x14ac:dyDescent="0.3">
      <c r="A85" s="221"/>
      <c r="B85" s="281"/>
      <c r="C85" s="26" t="s">
        <v>83</v>
      </c>
      <c r="D85" s="4">
        <v>2</v>
      </c>
      <c r="E85" s="82" t="s">
        <v>20</v>
      </c>
      <c r="F85" s="65">
        <f t="shared" si="8"/>
        <v>0</v>
      </c>
      <c r="G85" s="224">
        <f t="shared" si="9"/>
        <v>0</v>
      </c>
      <c r="H85" s="225">
        <f t="shared" si="10"/>
        <v>0</v>
      </c>
      <c r="I85" s="1"/>
      <c r="J85"/>
      <c r="K85"/>
    </row>
    <row r="86" spans="1:12" ht="15.75" thickBot="1" x14ac:dyDescent="0.3">
      <c r="A86" s="203"/>
      <c r="B86" s="204"/>
      <c r="C86" s="204"/>
      <c r="D86" s="204"/>
      <c r="E86" s="204"/>
      <c r="F86" s="205">
        <f>SUM(F80:F85)</f>
        <v>0</v>
      </c>
      <c r="G86" s="206">
        <f>SUM(G80:G85)</f>
        <v>0</v>
      </c>
      <c r="H86" s="208">
        <f>SUM(H80:H85)</f>
        <v>0</v>
      </c>
      <c r="I86" s="1"/>
      <c r="J86"/>
      <c r="K86"/>
    </row>
    <row r="87" spans="1:12" x14ac:dyDescent="0.25">
      <c r="K87"/>
      <c r="L87" s="1"/>
    </row>
    <row r="88" spans="1:12" x14ac:dyDescent="0.25">
      <c r="K88"/>
      <c r="L88" s="1"/>
    </row>
    <row r="89" spans="1:12" x14ac:dyDescent="0.25">
      <c r="K89"/>
    </row>
    <row r="90" spans="1:12" ht="15" customHeight="1" x14ac:dyDescent="0.25">
      <c r="K90"/>
    </row>
    <row r="91" spans="1:12" x14ac:dyDescent="0.25">
      <c r="K91"/>
    </row>
    <row r="92" spans="1:12" x14ac:dyDescent="0.25">
      <c r="K92"/>
    </row>
    <row r="93" spans="1:12" x14ac:dyDescent="0.25">
      <c r="K93"/>
    </row>
    <row r="94" spans="1:12" x14ac:dyDescent="0.25">
      <c r="K94"/>
    </row>
    <row r="95" spans="1:12" x14ac:dyDescent="0.25">
      <c r="K95"/>
    </row>
    <row r="96" spans="1:12" x14ac:dyDescent="0.25">
      <c r="K96"/>
    </row>
    <row r="97" spans="8:11" x14ac:dyDescent="0.25">
      <c r="H97"/>
      <c r="I97"/>
      <c r="J97"/>
      <c r="K97"/>
    </row>
    <row r="98" spans="8:11" x14ac:dyDescent="0.25">
      <c r="H98"/>
      <c r="I98"/>
      <c r="J98"/>
      <c r="K98"/>
    </row>
    <row r="99" spans="8:11" x14ac:dyDescent="0.25">
      <c r="I99" s="61"/>
      <c r="J99" s="61"/>
      <c r="K99"/>
    </row>
    <row r="100" spans="8:11" x14ac:dyDescent="0.25">
      <c r="I100" s="61"/>
      <c r="J100" s="61"/>
      <c r="K100"/>
    </row>
    <row r="101" spans="8:11" x14ac:dyDescent="0.25">
      <c r="I101" s="61"/>
      <c r="J101" s="61"/>
      <c r="K101"/>
    </row>
    <row r="102" spans="8:11" x14ac:dyDescent="0.25">
      <c r="I102" s="61"/>
      <c r="J102" s="61"/>
      <c r="K102"/>
    </row>
    <row r="103" spans="8:11" x14ac:dyDescent="0.25">
      <c r="I103" s="61"/>
      <c r="J103" s="61"/>
      <c r="K103"/>
    </row>
    <row r="104" spans="8:11" x14ac:dyDescent="0.25">
      <c r="I104" s="61"/>
      <c r="J104" s="61"/>
      <c r="K104"/>
    </row>
    <row r="105" spans="8:11" x14ac:dyDescent="0.25">
      <c r="I105" s="61"/>
      <c r="J105" s="61"/>
      <c r="K105"/>
    </row>
    <row r="106" spans="8:11" x14ac:dyDescent="0.25">
      <c r="I106" s="61"/>
      <c r="J106" s="61"/>
      <c r="K106"/>
    </row>
    <row r="107" spans="8:11" x14ac:dyDescent="0.25">
      <c r="I107" s="61"/>
      <c r="J107" s="61"/>
      <c r="K107"/>
    </row>
    <row r="108" spans="8:11" x14ac:dyDescent="0.25">
      <c r="I108" s="61"/>
      <c r="J108" s="61"/>
      <c r="K108"/>
    </row>
    <row r="109" spans="8:11" x14ac:dyDescent="0.25">
      <c r="I109" s="61"/>
      <c r="J109" s="61"/>
      <c r="K109"/>
    </row>
    <row r="110" spans="8:11" x14ac:dyDescent="0.25">
      <c r="I110" s="61"/>
      <c r="J110" s="61"/>
      <c r="K110"/>
    </row>
    <row r="111" spans="8:11" x14ac:dyDescent="0.25">
      <c r="I111" s="61"/>
      <c r="J111" s="61"/>
      <c r="K111"/>
    </row>
    <row r="112" spans="8:11" x14ac:dyDescent="0.25">
      <c r="I112" s="61"/>
      <c r="J112" s="61"/>
      <c r="K112"/>
    </row>
    <row r="113" spans="9:11" x14ac:dyDescent="0.25">
      <c r="I113" s="61"/>
      <c r="J113" s="61"/>
      <c r="K113"/>
    </row>
    <row r="114" spans="9:11" x14ac:dyDescent="0.25">
      <c r="I114" s="61"/>
      <c r="J114" s="61"/>
      <c r="K114"/>
    </row>
    <row r="115" spans="9:11" x14ac:dyDescent="0.25">
      <c r="I115" s="61"/>
      <c r="J115" s="61"/>
      <c r="K115"/>
    </row>
    <row r="116" spans="9:11" x14ac:dyDescent="0.25">
      <c r="I116" s="61"/>
      <c r="J116" s="61"/>
      <c r="K116"/>
    </row>
    <row r="117" spans="9:11" x14ac:dyDescent="0.25">
      <c r="I117" s="61"/>
      <c r="J117" s="61"/>
      <c r="K117"/>
    </row>
    <row r="118" spans="9:11" x14ac:dyDescent="0.25">
      <c r="I118" s="61"/>
      <c r="J118" s="61"/>
      <c r="K118"/>
    </row>
    <row r="119" spans="9:11" x14ac:dyDescent="0.25">
      <c r="I119" s="61"/>
      <c r="J119" s="61"/>
      <c r="K119"/>
    </row>
    <row r="120" spans="9:11" x14ac:dyDescent="0.25">
      <c r="I120" s="61"/>
      <c r="J120" s="61"/>
      <c r="K120"/>
    </row>
    <row r="121" spans="9:11" x14ac:dyDescent="0.25">
      <c r="I121" s="61"/>
      <c r="J121" s="61"/>
      <c r="K121"/>
    </row>
    <row r="122" spans="9:11" x14ac:dyDescent="0.25">
      <c r="I122" s="61"/>
      <c r="J122" s="61"/>
      <c r="K122"/>
    </row>
    <row r="123" spans="9:11" x14ac:dyDescent="0.25">
      <c r="I123" s="61"/>
      <c r="J123" s="61"/>
      <c r="K123"/>
    </row>
    <row r="124" spans="9:11" x14ac:dyDescent="0.25">
      <c r="I124" s="61"/>
      <c r="J124" s="61"/>
      <c r="K124"/>
    </row>
    <row r="125" spans="9:11" x14ac:dyDescent="0.25">
      <c r="I125" s="61"/>
      <c r="J125" s="61"/>
      <c r="K125"/>
    </row>
    <row r="126" spans="9:11" x14ac:dyDescent="0.25">
      <c r="I126" s="61"/>
      <c r="J126" s="61"/>
      <c r="K126"/>
    </row>
    <row r="127" spans="9:11" x14ac:dyDescent="0.25">
      <c r="I127" s="61"/>
      <c r="J127" s="61"/>
      <c r="K127"/>
    </row>
    <row r="128" spans="9:11" x14ac:dyDescent="0.25">
      <c r="I128" s="61"/>
      <c r="J128" s="61"/>
      <c r="K128"/>
    </row>
    <row r="129" spans="9:11" x14ac:dyDescent="0.25">
      <c r="I129" s="61"/>
      <c r="J129" s="61"/>
      <c r="K129"/>
    </row>
    <row r="130" spans="9:11" x14ac:dyDescent="0.25">
      <c r="I130" s="61"/>
      <c r="J130" s="61"/>
      <c r="K130"/>
    </row>
    <row r="131" spans="9:11" x14ac:dyDescent="0.25">
      <c r="I131" s="61"/>
      <c r="J131" s="61"/>
      <c r="K131"/>
    </row>
    <row r="132" spans="9:11" x14ac:dyDescent="0.25">
      <c r="I132" s="61"/>
      <c r="J132" s="61"/>
      <c r="K132"/>
    </row>
    <row r="133" spans="9:11" x14ac:dyDescent="0.25">
      <c r="I133" s="61"/>
      <c r="J133" s="61"/>
      <c r="K133"/>
    </row>
    <row r="134" spans="9:11" x14ac:dyDescent="0.25">
      <c r="I134" s="61"/>
      <c r="J134" s="61"/>
      <c r="K134"/>
    </row>
    <row r="135" spans="9:11" x14ac:dyDescent="0.25">
      <c r="I135" s="61"/>
      <c r="J135" s="61"/>
      <c r="K135"/>
    </row>
    <row r="136" spans="9:11" x14ac:dyDescent="0.25">
      <c r="I136" s="61"/>
      <c r="J136" s="61"/>
      <c r="K136"/>
    </row>
    <row r="137" spans="9:11" x14ac:dyDescent="0.25">
      <c r="I137" s="61"/>
      <c r="J137" s="61"/>
      <c r="K137"/>
    </row>
    <row r="138" spans="9:11" x14ac:dyDescent="0.25">
      <c r="I138" s="61"/>
      <c r="J138" s="61"/>
      <c r="K138" s="61"/>
    </row>
    <row r="139" spans="9:11" x14ac:dyDescent="0.25">
      <c r="I139" s="61"/>
      <c r="J139" s="61"/>
      <c r="K139" s="61"/>
    </row>
    <row r="140" spans="9:11" x14ac:dyDescent="0.25">
      <c r="I140" s="61"/>
      <c r="J140" s="61"/>
      <c r="K140" s="61"/>
    </row>
    <row r="141" spans="9:11" x14ac:dyDescent="0.25">
      <c r="I141" s="61"/>
      <c r="J141" s="61"/>
      <c r="K141" s="61"/>
    </row>
    <row r="142" spans="9:11" x14ac:dyDescent="0.25">
      <c r="I142" s="61"/>
      <c r="J142" s="61"/>
      <c r="K142" s="61"/>
    </row>
    <row r="143" spans="9:11" x14ac:dyDescent="0.25">
      <c r="I143" s="61"/>
      <c r="J143" s="61"/>
      <c r="K143" s="61"/>
    </row>
    <row r="144" spans="9:11" x14ac:dyDescent="0.25">
      <c r="I144" s="61"/>
      <c r="J144" s="61"/>
      <c r="K144" s="61"/>
    </row>
    <row r="145" spans="9:11" x14ac:dyDescent="0.25">
      <c r="I145" s="61"/>
      <c r="J145" s="61"/>
      <c r="K145" s="61"/>
    </row>
    <row r="146" spans="9:11" x14ac:dyDescent="0.25">
      <c r="I146" s="61"/>
      <c r="J146" s="61"/>
      <c r="K146" s="61"/>
    </row>
    <row r="147" spans="9:11" x14ac:dyDescent="0.25">
      <c r="I147" s="61"/>
      <c r="J147" s="61"/>
      <c r="K147" s="61"/>
    </row>
    <row r="148" spans="9:11" x14ac:dyDescent="0.25">
      <c r="I148" s="61"/>
      <c r="J148" s="61"/>
      <c r="K148" s="61"/>
    </row>
    <row r="149" spans="9:11" x14ac:dyDescent="0.25">
      <c r="I149" s="61"/>
      <c r="J149" s="61"/>
      <c r="K149" s="61"/>
    </row>
    <row r="150" spans="9:11" x14ac:dyDescent="0.25">
      <c r="I150" s="61"/>
      <c r="J150" s="61"/>
      <c r="K150" s="61"/>
    </row>
    <row r="151" spans="9:11" x14ac:dyDescent="0.25">
      <c r="I151" s="61"/>
      <c r="J151" s="61"/>
      <c r="K151" s="61"/>
    </row>
    <row r="152" spans="9:11" x14ac:dyDescent="0.25">
      <c r="I152" s="61"/>
      <c r="J152" s="61"/>
      <c r="K152" s="61"/>
    </row>
    <row r="153" spans="9:11" x14ac:dyDescent="0.25">
      <c r="I153" s="61"/>
      <c r="J153" s="61"/>
      <c r="K153" s="61"/>
    </row>
    <row r="154" spans="9:11" x14ac:dyDescent="0.25">
      <c r="I154" s="61"/>
      <c r="J154" s="61"/>
      <c r="K154" s="61"/>
    </row>
    <row r="155" spans="9:11" x14ac:dyDescent="0.25">
      <c r="I155" s="61"/>
      <c r="J155" s="61"/>
      <c r="K155" s="61"/>
    </row>
  </sheetData>
  <sheetProtection algorithmName="SHA-512" hashValue="Metoc470rV/pNenMQFQWi23pH1UMArSRgkwgJa3qlvOQz9o7a/tyAw6oy9CINsRozvhYdSXixFg5exkWYjRodQ==" saltValue="501YAu6ym3SFvEBqejis8A==" spinCount="100000" sheet="1" objects="1" scenarios="1"/>
  <mergeCells count="51">
    <mergeCell ref="H7:J7"/>
    <mergeCell ref="A5:I5"/>
    <mergeCell ref="E39:F39"/>
    <mergeCell ref="E28:F28"/>
    <mergeCell ref="E29:F29"/>
    <mergeCell ref="E33:F33"/>
    <mergeCell ref="E22:F22"/>
    <mergeCell ref="E23:F23"/>
    <mergeCell ref="E24:F24"/>
    <mergeCell ref="E25:F25"/>
    <mergeCell ref="E35:F35"/>
    <mergeCell ref="E36:F36"/>
    <mergeCell ref="E37:F37"/>
    <mergeCell ref="E38:F38"/>
    <mergeCell ref="E11:F11"/>
    <mergeCell ref="E20:F20"/>
    <mergeCell ref="E8:F8"/>
    <mergeCell ref="B22:B27"/>
    <mergeCell ref="E19:F19"/>
    <mergeCell ref="E9:F9"/>
    <mergeCell ref="A10:A15"/>
    <mergeCell ref="B10:B15"/>
    <mergeCell ref="E26:F26"/>
    <mergeCell ref="E27:F27"/>
    <mergeCell ref="E12:F12"/>
    <mergeCell ref="E15:F15"/>
    <mergeCell ref="E16:F16"/>
    <mergeCell ref="E17:F17"/>
    <mergeCell ref="E18:F18"/>
    <mergeCell ref="A22:A27"/>
    <mergeCell ref="A16:A21"/>
    <mergeCell ref="B16:B21"/>
    <mergeCell ref="E13:F13"/>
    <mergeCell ref="E14:F14"/>
    <mergeCell ref="E21:F21"/>
    <mergeCell ref="E10:F10"/>
    <mergeCell ref="D64:F64"/>
    <mergeCell ref="E65:G65"/>
    <mergeCell ref="A58:A63"/>
    <mergeCell ref="B28:B33"/>
    <mergeCell ref="A34:A39"/>
    <mergeCell ref="B34:B39"/>
    <mergeCell ref="A28:A33"/>
    <mergeCell ref="B44:C44"/>
    <mergeCell ref="A45:A50"/>
    <mergeCell ref="B45:C50"/>
    <mergeCell ref="E30:F30"/>
    <mergeCell ref="E31:F31"/>
    <mergeCell ref="E32:F32"/>
    <mergeCell ref="A43:I43"/>
    <mergeCell ref="E34:F34"/>
  </mergeCells>
  <phoneticPr fontId="18" type="noConversion"/>
  <pageMargins left="0.70866141732283472" right="0.70866141732283472" top="0.74803149606299213" bottom="0.74803149606299213" header="0.31496062992125984" footer="0.31496062992125984"/>
  <pageSetup paperSize="9" scale="65" orientation="landscape" r:id="rId1"/>
  <headerFooter>
    <oddHeader>&amp;CBilag 3B - Tilbudsliste - Odense</oddHeader>
    <oddFooter>Side &amp;P af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46BFA-3273-494D-99E6-091BCFED976A}">
  <sheetPr>
    <tabColor rgb="FF92D050"/>
  </sheetPr>
  <dimension ref="A1:J69"/>
  <sheetViews>
    <sheetView showGridLines="0" zoomScaleNormal="100" workbookViewId="0">
      <selection activeCell="H54" sqref="G10:H54"/>
    </sheetView>
  </sheetViews>
  <sheetFormatPr defaultRowHeight="15" x14ac:dyDescent="0.25"/>
  <cols>
    <col min="1" max="1" width="23" style="1" customWidth="1"/>
    <col min="2" max="2" width="44.7109375" style="1" bestFit="1" customWidth="1"/>
    <col min="3" max="3" width="48.85546875" style="1" customWidth="1"/>
    <col min="4" max="4" width="22" style="1" bestFit="1" customWidth="1"/>
    <col min="5" max="5" width="6.42578125" style="1" customWidth="1"/>
    <col min="6" max="6" width="9.42578125" style="1" customWidth="1"/>
    <col min="7" max="7" width="21" style="1" customWidth="1"/>
    <col min="8" max="8" width="25.5703125" style="56" customWidth="1"/>
    <col min="9" max="9" width="37.5703125" style="61" customWidth="1"/>
    <col min="10" max="10" width="8.42578125" customWidth="1"/>
  </cols>
  <sheetData>
    <row r="1" spans="1:10" s="1" customFormat="1" ht="24" thickBot="1" x14ac:dyDescent="0.4">
      <c r="A1" s="176" t="s">
        <v>246</v>
      </c>
      <c r="B1" s="176"/>
      <c r="C1" s="176"/>
      <c r="D1" s="176"/>
      <c r="E1" s="176"/>
      <c r="F1" s="176"/>
      <c r="G1" s="176"/>
      <c r="H1" s="177"/>
    </row>
    <row r="2" spans="1:10" ht="15.75" thickBot="1" x14ac:dyDescent="0.3">
      <c r="H2"/>
      <c r="I2"/>
    </row>
    <row r="3" spans="1:10" ht="24" thickBot="1" x14ac:dyDescent="0.4">
      <c r="A3" s="135" t="s">
        <v>182</v>
      </c>
      <c r="B3" s="136"/>
      <c r="C3" s="136"/>
      <c r="D3" s="136"/>
      <c r="E3" s="136"/>
      <c r="F3" s="136"/>
      <c r="G3" s="136"/>
      <c r="H3" s="137"/>
      <c r="I3"/>
    </row>
    <row r="4" spans="1:10" ht="24" thickBot="1" x14ac:dyDescent="0.4">
      <c r="A4" s="91"/>
      <c r="B4" s="91"/>
      <c r="C4" s="91"/>
      <c r="D4" s="91"/>
      <c r="E4" s="91"/>
      <c r="F4" s="91"/>
      <c r="G4" s="91"/>
      <c r="H4" s="60"/>
      <c r="I4" s="60"/>
      <c r="J4" s="91"/>
    </row>
    <row r="5" spans="1:10" ht="192.75" customHeight="1" thickBot="1" x14ac:dyDescent="0.4">
      <c r="A5" s="514" t="s">
        <v>255</v>
      </c>
      <c r="B5" s="640"/>
      <c r="C5" s="640"/>
      <c r="D5" s="640"/>
      <c r="E5" s="640"/>
      <c r="F5" s="640"/>
      <c r="G5" s="640"/>
      <c r="H5" s="641"/>
      <c r="I5" s="60"/>
      <c r="J5" s="91"/>
    </row>
    <row r="6" spans="1:10" ht="24" thickBot="1" x14ac:dyDescent="0.4">
      <c r="A6" s="91"/>
      <c r="B6" s="91"/>
      <c r="C6" s="91"/>
      <c r="D6" s="91"/>
      <c r="E6" s="91"/>
      <c r="F6" s="91"/>
      <c r="G6" s="91"/>
      <c r="H6" s="60"/>
      <c r="I6" s="60"/>
      <c r="J6" s="91"/>
    </row>
    <row r="7" spans="1:10" ht="24" thickBot="1" x14ac:dyDescent="0.4">
      <c r="A7" s="172"/>
      <c r="B7" s="456"/>
      <c r="C7" s="180"/>
      <c r="D7" s="180"/>
      <c r="E7" s="180"/>
      <c r="F7" s="181"/>
      <c r="G7" s="322" t="s">
        <v>17</v>
      </c>
      <c r="H7" s="323"/>
      <c r="I7"/>
    </row>
    <row r="8" spans="1:10" ht="60.75" thickBot="1" x14ac:dyDescent="0.3">
      <c r="A8" s="287" t="s">
        <v>9</v>
      </c>
      <c r="B8" s="287" t="s">
        <v>22</v>
      </c>
      <c r="C8" s="288" t="s">
        <v>154</v>
      </c>
      <c r="D8" s="289" t="s">
        <v>3</v>
      </c>
      <c r="E8" s="522" t="s">
        <v>19</v>
      </c>
      <c r="F8" s="523"/>
      <c r="G8" s="325" t="s">
        <v>18</v>
      </c>
      <c r="H8" s="314" t="s">
        <v>192</v>
      </c>
      <c r="I8"/>
    </row>
    <row r="9" spans="1:10" ht="90.75" thickBot="1" x14ac:dyDescent="0.3">
      <c r="A9" s="296" t="s">
        <v>210</v>
      </c>
      <c r="B9" s="297" t="s">
        <v>254</v>
      </c>
      <c r="C9" s="298" t="s">
        <v>155</v>
      </c>
      <c r="D9" s="299" t="s">
        <v>156</v>
      </c>
      <c r="E9" s="532" t="s">
        <v>191</v>
      </c>
      <c r="F9" s="533"/>
      <c r="G9" s="293" t="s">
        <v>218</v>
      </c>
      <c r="H9" s="324" t="s">
        <v>138</v>
      </c>
      <c r="I9"/>
    </row>
    <row r="10" spans="1:10" x14ac:dyDescent="0.25">
      <c r="A10" s="609" t="s">
        <v>234</v>
      </c>
      <c r="B10" s="654"/>
      <c r="C10" s="35" t="s">
        <v>87</v>
      </c>
      <c r="D10" s="2">
        <v>1</v>
      </c>
      <c r="E10" s="524" t="s">
        <v>21</v>
      </c>
      <c r="F10" s="525"/>
      <c r="G10" s="366"/>
      <c r="H10" s="379"/>
      <c r="I10"/>
    </row>
    <row r="11" spans="1:10" x14ac:dyDescent="0.25">
      <c r="A11" s="604"/>
      <c r="B11" s="642"/>
      <c r="C11" s="20" t="s">
        <v>87</v>
      </c>
      <c r="D11" s="3">
        <v>2</v>
      </c>
      <c r="E11" s="526" t="s">
        <v>21</v>
      </c>
      <c r="F11" s="527"/>
      <c r="G11" s="369"/>
      <c r="H11" s="380"/>
      <c r="I11"/>
    </row>
    <row r="12" spans="1:10" x14ac:dyDescent="0.25">
      <c r="A12" s="604"/>
      <c r="B12" s="642"/>
      <c r="C12" s="20" t="s">
        <v>87</v>
      </c>
      <c r="D12" s="3">
        <v>3</v>
      </c>
      <c r="E12" s="526" t="s">
        <v>21</v>
      </c>
      <c r="F12" s="527"/>
      <c r="G12" s="372"/>
      <c r="H12" s="381"/>
      <c r="I12"/>
    </row>
    <row r="13" spans="1:10" x14ac:dyDescent="0.25">
      <c r="A13" s="604"/>
      <c r="B13" s="642"/>
      <c r="C13" s="20" t="s">
        <v>86</v>
      </c>
      <c r="D13" s="3">
        <v>1</v>
      </c>
      <c r="E13" s="526" t="s">
        <v>21</v>
      </c>
      <c r="F13" s="527"/>
      <c r="G13" s="372"/>
      <c r="H13" s="382"/>
      <c r="I13" s="237"/>
    </row>
    <row r="14" spans="1:10" x14ac:dyDescent="0.25">
      <c r="A14" s="604"/>
      <c r="B14" s="642"/>
      <c r="C14" s="20" t="s">
        <v>86</v>
      </c>
      <c r="D14" s="3">
        <v>2</v>
      </c>
      <c r="E14" s="526" t="s">
        <v>21</v>
      </c>
      <c r="F14" s="527"/>
      <c r="G14" s="369"/>
      <c r="H14" s="382"/>
      <c r="I14"/>
    </row>
    <row r="15" spans="1:10" x14ac:dyDescent="0.25">
      <c r="A15" s="604"/>
      <c r="B15" s="642"/>
      <c r="C15" s="20" t="s">
        <v>86</v>
      </c>
      <c r="D15" s="3">
        <v>3</v>
      </c>
      <c r="E15" s="526" t="s">
        <v>21</v>
      </c>
      <c r="F15" s="527"/>
      <c r="G15" s="372"/>
      <c r="H15" s="382"/>
      <c r="I15"/>
    </row>
    <row r="16" spans="1:10" x14ac:dyDescent="0.25">
      <c r="A16" s="604"/>
      <c r="B16" s="642"/>
      <c r="C16" s="20" t="s">
        <v>83</v>
      </c>
      <c r="D16" s="3">
        <v>1</v>
      </c>
      <c r="E16" s="526" t="s">
        <v>21</v>
      </c>
      <c r="F16" s="527"/>
      <c r="G16" s="372"/>
      <c r="H16" s="382"/>
      <c r="I16"/>
    </row>
    <row r="17" spans="1:9" x14ac:dyDescent="0.25">
      <c r="A17" s="604"/>
      <c r="B17" s="642"/>
      <c r="C17" s="20" t="s">
        <v>83</v>
      </c>
      <c r="D17" s="3">
        <v>2</v>
      </c>
      <c r="E17" s="526" t="s">
        <v>21</v>
      </c>
      <c r="F17" s="527"/>
      <c r="G17" s="372"/>
      <c r="H17" s="382"/>
      <c r="I17"/>
    </row>
    <row r="18" spans="1:9" ht="15.75" thickBot="1" x14ac:dyDescent="0.3">
      <c r="A18" s="605"/>
      <c r="B18" s="643"/>
      <c r="C18" s="138" t="s">
        <v>83</v>
      </c>
      <c r="D18" s="4">
        <v>3</v>
      </c>
      <c r="E18" s="552" t="s">
        <v>21</v>
      </c>
      <c r="F18" s="553"/>
      <c r="G18" s="375"/>
      <c r="H18" s="383"/>
      <c r="I18"/>
    </row>
    <row r="19" spans="1:9" x14ac:dyDescent="0.25">
      <c r="A19" s="606" t="s">
        <v>235</v>
      </c>
      <c r="B19" s="654"/>
      <c r="C19" s="470" t="s">
        <v>87</v>
      </c>
      <c r="D19" s="18">
        <v>1</v>
      </c>
      <c r="E19" s="530" t="s">
        <v>21</v>
      </c>
      <c r="F19" s="531"/>
      <c r="G19" s="366"/>
      <c r="H19" s="384"/>
      <c r="I19"/>
    </row>
    <row r="20" spans="1:9" x14ac:dyDescent="0.25">
      <c r="A20" s="607"/>
      <c r="B20" s="642"/>
      <c r="C20" s="52" t="s">
        <v>87</v>
      </c>
      <c r="D20" s="8">
        <v>2</v>
      </c>
      <c r="E20" s="528" t="s">
        <v>21</v>
      </c>
      <c r="F20" s="529"/>
      <c r="G20" s="369"/>
      <c r="H20" s="380"/>
      <c r="I20"/>
    </row>
    <row r="21" spans="1:9" x14ac:dyDescent="0.25">
      <c r="A21" s="607"/>
      <c r="B21" s="642"/>
      <c r="C21" s="52" t="s">
        <v>87</v>
      </c>
      <c r="D21" s="8">
        <v>3</v>
      </c>
      <c r="E21" s="528" t="s">
        <v>21</v>
      </c>
      <c r="F21" s="529"/>
      <c r="G21" s="372"/>
      <c r="H21" s="381"/>
      <c r="I21"/>
    </row>
    <row r="22" spans="1:9" x14ac:dyDescent="0.25">
      <c r="A22" s="607"/>
      <c r="B22" s="642"/>
      <c r="C22" s="52" t="s">
        <v>86</v>
      </c>
      <c r="D22" s="8">
        <v>1</v>
      </c>
      <c r="E22" s="528" t="s">
        <v>21</v>
      </c>
      <c r="F22" s="529"/>
      <c r="G22" s="372"/>
      <c r="H22" s="382"/>
      <c r="I22"/>
    </row>
    <row r="23" spans="1:9" x14ac:dyDescent="0.25">
      <c r="A23" s="607"/>
      <c r="B23" s="642"/>
      <c r="C23" s="52" t="s">
        <v>86</v>
      </c>
      <c r="D23" s="8">
        <v>2</v>
      </c>
      <c r="E23" s="528" t="s">
        <v>21</v>
      </c>
      <c r="F23" s="529"/>
      <c r="G23" s="369"/>
      <c r="H23" s="382"/>
      <c r="I23"/>
    </row>
    <row r="24" spans="1:9" x14ac:dyDescent="0.25">
      <c r="A24" s="607"/>
      <c r="B24" s="642"/>
      <c r="C24" s="52" t="s">
        <v>86</v>
      </c>
      <c r="D24" s="8">
        <v>3</v>
      </c>
      <c r="E24" s="528" t="s">
        <v>21</v>
      </c>
      <c r="F24" s="529"/>
      <c r="G24" s="372"/>
      <c r="H24" s="382"/>
      <c r="I24"/>
    </row>
    <row r="25" spans="1:9" x14ac:dyDescent="0.25">
      <c r="A25" s="607"/>
      <c r="B25" s="642"/>
      <c r="C25" s="52" t="s">
        <v>83</v>
      </c>
      <c r="D25" s="8">
        <v>1</v>
      </c>
      <c r="E25" s="528" t="s">
        <v>21</v>
      </c>
      <c r="F25" s="529"/>
      <c r="G25" s="372"/>
      <c r="H25" s="382"/>
      <c r="I25"/>
    </row>
    <row r="26" spans="1:9" x14ac:dyDescent="0.25">
      <c r="A26" s="607"/>
      <c r="B26" s="642"/>
      <c r="C26" s="52" t="s">
        <v>83</v>
      </c>
      <c r="D26" s="8">
        <v>2</v>
      </c>
      <c r="E26" s="528" t="s">
        <v>21</v>
      </c>
      <c r="F26" s="529"/>
      <c r="G26" s="372"/>
      <c r="H26" s="382"/>
      <c r="I26"/>
    </row>
    <row r="27" spans="1:9" ht="15.75" thickBot="1" x14ac:dyDescent="0.3">
      <c r="A27" s="608"/>
      <c r="B27" s="643"/>
      <c r="C27" s="468" t="s">
        <v>83</v>
      </c>
      <c r="D27" s="9">
        <v>3</v>
      </c>
      <c r="E27" s="626" t="s">
        <v>21</v>
      </c>
      <c r="F27" s="627"/>
      <c r="G27" s="375"/>
      <c r="H27" s="383"/>
      <c r="I27"/>
    </row>
    <row r="28" spans="1:9" x14ac:dyDescent="0.25">
      <c r="A28" s="609" t="s">
        <v>236</v>
      </c>
      <c r="B28" s="654"/>
      <c r="C28" s="466" t="s">
        <v>87</v>
      </c>
      <c r="D28" s="17">
        <v>1</v>
      </c>
      <c r="E28" s="524" t="s">
        <v>21</v>
      </c>
      <c r="F28" s="525"/>
      <c r="G28" s="366"/>
      <c r="H28" s="384"/>
      <c r="I28"/>
    </row>
    <row r="29" spans="1:9" x14ac:dyDescent="0.25">
      <c r="A29" s="604"/>
      <c r="B29" s="642"/>
      <c r="C29" s="20" t="s">
        <v>87</v>
      </c>
      <c r="D29" s="3">
        <v>2</v>
      </c>
      <c r="E29" s="526" t="s">
        <v>21</v>
      </c>
      <c r="F29" s="527"/>
      <c r="G29" s="369"/>
      <c r="H29" s="380"/>
      <c r="I29"/>
    </row>
    <row r="30" spans="1:9" x14ac:dyDescent="0.25">
      <c r="A30" s="604"/>
      <c r="B30" s="642"/>
      <c r="C30" s="20" t="s">
        <v>87</v>
      </c>
      <c r="D30" s="3">
        <v>3</v>
      </c>
      <c r="E30" s="442" t="s">
        <v>21</v>
      </c>
      <c r="F30" s="443"/>
      <c r="G30" s="372"/>
      <c r="H30" s="381"/>
      <c r="I30"/>
    </row>
    <row r="31" spans="1:9" x14ac:dyDescent="0.25">
      <c r="A31" s="604"/>
      <c r="B31" s="642"/>
      <c r="C31" s="20" t="s">
        <v>86</v>
      </c>
      <c r="D31" s="3">
        <v>1</v>
      </c>
      <c r="E31" s="442" t="s">
        <v>21</v>
      </c>
      <c r="F31" s="443"/>
      <c r="G31" s="372"/>
      <c r="H31" s="382"/>
      <c r="I31"/>
    </row>
    <row r="32" spans="1:9" x14ac:dyDescent="0.25">
      <c r="A32" s="604"/>
      <c r="B32" s="642"/>
      <c r="C32" s="20" t="s">
        <v>86</v>
      </c>
      <c r="D32" s="3">
        <v>2</v>
      </c>
      <c r="E32" s="442" t="s">
        <v>21</v>
      </c>
      <c r="F32" s="443"/>
      <c r="G32" s="369"/>
      <c r="H32" s="382"/>
      <c r="I32"/>
    </row>
    <row r="33" spans="1:9" x14ac:dyDescent="0.25">
      <c r="A33" s="604"/>
      <c r="B33" s="642"/>
      <c r="C33" s="20" t="s">
        <v>86</v>
      </c>
      <c r="D33" s="3">
        <v>3</v>
      </c>
      <c r="E33" s="526" t="s">
        <v>21</v>
      </c>
      <c r="F33" s="527"/>
      <c r="G33" s="372"/>
      <c r="H33" s="382"/>
      <c r="I33"/>
    </row>
    <row r="34" spans="1:9" x14ac:dyDescent="0.25">
      <c r="A34" s="604"/>
      <c r="B34" s="642"/>
      <c r="C34" s="20" t="s">
        <v>83</v>
      </c>
      <c r="D34" s="3">
        <v>1</v>
      </c>
      <c r="E34" s="526" t="s">
        <v>21</v>
      </c>
      <c r="F34" s="527"/>
      <c r="G34" s="372"/>
      <c r="H34" s="382"/>
      <c r="I34"/>
    </row>
    <row r="35" spans="1:9" x14ac:dyDescent="0.25">
      <c r="A35" s="604"/>
      <c r="B35" s="642"/>
      <c r="C35" s="20" t="s">
        <v>83</v>
      </c>
      <c r="D35" s="3">
        <v>2</v>
      </c>
      <c r="E35" s="526" t="s">
        <v>21</v>
      </c>
      <c r="F35" s="527"/>
      <c r="G35" s="372"/>
      <c r="H35" s="382"/>
      <c r="I35"/>
    </row>
    <row r="36" spans="1:9" ht="15.75" thickBot="1" x14ac:dyDescent="0.3">
      <c r="A36" s="605"/>
      <c r="B36" s="643"/>
      <c r="C36" s="138" t="s">
        <v>83</v>
      </c>
      <c r="D36" s="4">
        <v>3</v>
      </c>
      <c r="E36" s="552" t="s">
        <v>21</v>
      </c>
      <c r="F36" s="553"/>
      <c r="G36" s="375"/>
      <c r="H36" s="383"/>
      <c r="I36"/>
    </row>
    <row r="37" spans="1:9" x14ac:dyDescent="0.25">
      <c r="A37" s="606" t="s">
        <v>237</v>
      </c>
      <c r="B37" s="652"/>
      <c r="C37" s="470" t="s">
        <v>87</v>
      </c>
      <c r="D37" s="18">
        <v>1</v>
      </c>
      <c r="E37" s="530" t="s">
        <v>21</v>
      </c>
      <c r="F37" s="531"/>
      <c r="G37" s="366"/>
      <c r="H37" s="384"/>
      <c r="I37"/>
    </row>
    <row r="38" spans="1:9" x14ac:dyDescent="0.25">
      <c r="A38" s="607"/>
      <c r="B38" s="653"/>
      <c r="C38" s="52" t="s">
        <v>87</v>
      </c>
      <c r="D38" s="8">
        <v>2</v>
      </c>
      <c r="E38" s="528" t="s">
        <v>21</v>
      </c>
      <c r="F38" s="529"/>
      <c r="G38" s="369"/>
      <c r="H38" s="380"/>
      <c r="I38"/>
    </row>
    <row r="39" spans="1:9" x14ac:dyDescent="0.25">
      <c r="A39" s="607"/>
      <c r="B39" s="653"/>
      <c r="C39" s="52" t="s">
        <v>87</v>
      </c>
      <c r="D39" s="8">
        <v>3</v>
      </c>
      <c r="E39" s="528" t="s">
        <v>21</v>
      </c>
      <c r="F39" s="529"/>
      <c r="G39" s="372"/>
      <c r="H39" s="381"/>
      <c r="I39"/>
    </row>
    <row r="40" spans="1:9" x14ac:dyDescent="0.25">
      <c r="A40" s="607"/>
      <c r="B40" s="653"/>
      <c r="C40" s="52" t="s">
        <v>86</v>
      </c>
      <c r="D40" s="8">
        <v>1</v>
      </c>
      <c r="E40" s="528" t="s">
        <v>21</v>
      </c>
      <c r="F40" s="529"/>
      <c r="G40" s="372"/>
      <c r="H40" s="382"/>
      <c r="I40"/>
    </row>
    <row r="41" spans="1:9" x14ac:dyDescent="0.25">
      <c r="A41" s="607"/>
      <c r="B41" s="653"/>
      <c r="C41" s="52" t="s">
        <v>86</v>
      </c>
      <c r="D41" s="8">
        <v>2</v>
      </c>
      <c r="E41" s="528" t="s">
        <v>21</v>
      </c>
      <c r="F41" s="529"/>
      <c r="G41" s="369"/>
      <c r="H41" s="382"/>
      <c r="I41"/>
    </row>
    <row r="42" spans="1:9" x14ac:dyDescent="0.25">
      <c r="A42" s="607"/>
      <c r="B42" s="653"/>
      <c r="C42" s="52" t="s">
        <v>86</v>
      </c>
      <c r="D42" s="8">
        <v>3</v>
      </c>
      <c r="E42" s="528" t="s">
        <v>21</v>
      </c>
      <c r="F42" s="529"/>
      <c r="G42" s="372"/>
      <c r="H42" s="382"/>
      <c r="I42"/>
    </row>
    <row r="43" spans="1:9" x14ac:dyDescent="0.25">
      <c r="A43" s="607"/>
      <c r="B43" s="653"/>
      <c r="C43" s="52" t="s">
        <v>83</v>
      </c>
      <c r="D43" s="8">
        <v>1</v>
      </c>
      <c r="E43" s="528" t="s">
        <v>21</v>
      </c>
      <c r="F43" s="529"/>
      <c r="G43" s="372"/>
      <c r="H43" s="382"/>
      <c r="I43"/>
    </row>
    <row r="44" spans="1:9" x14ac:dyDescent="0.25">
      <c r="A44" s="607"/>
      <c r="B44" s="653"/>
      <c r="C44" s="52" t="s">
        <v>83</v>
      </c>
      <c r="D44" s="8">
        <v>2</v>
      </c>
      <c r="E44" s="528" t="s">
        <v>21</v>
      </c>
      <c r="F44" s="529"/>
      <c r="G44" s="372"/>
      <c r="H44" s="382"/>
      <c r="I44"/>
    </row>
    <row r="45" spans="1:9" ht="15.75" thickBot="1" x14ac:dyDescent="0.3">
      <c r="A45" s="608"/>
      <c r="B45" s="469"/>
      <c r="C45" s="468" t="s">
        <v>83</v>
      </c>
      <c r="D45" s="9">
        <v>3</v>
      </c>
      <c r="E45" s="626" t="s">
        <v>21</v>
      </c>
      <c r="F45" s="627"/>
      <c r="G45" s="375"/>
      <c r="H45" s="383"/>
      <c r="I45"/>
    </row>
    <row r="46" spans="1:9" x14ac:dyDescent="0.25">
      <c r="A46" s="604" t="s">
        <v>238</v>
      </c>
      <c r="B46" s="642"/>
      <c r="C46" s="466" t="s">
        <v>87</v>
      </c>
      <c r="D46" s="17">
        <v>1</v>
      </c>
      <c r="E46" s="524" t="s">
        <v>21</v>
      </c>
      <c r="F46" s="525"/>
      <c r="G46" s="366"/>
      <c r="H46" s="384"/>
      <c r="I46"/>
    </row>
    <row r="47" spans="1:9" x14ac:dyDescent="0.25">
      <c r="A47" s="604"/>
      <c r="B47" s="642"/>
      <c r="C47" s="20" t="s">
        <v>87</v>
      </c>
      <c r="D47" s="3">
        <v>2</v>
      </c>
      <c r="E47" s="526" t="s">
        <v>21</v>
      </c>
      <c r="F47" s="527"/>
      <c r="G47" s="369"/>
      <c r="H47" s="380"/>
      <c r="I47"/>
    </row>
    <row r="48" spans="1:9" x14ac:dyDescent="0.25">
      <c r="A48" s="604"/>
      <c r="B48" s="642"/>
      <c r="C48" s="20" t="s">
        <v>87</v>
      </c>
      <c r="D48" s="3">
        <v>3</v>
      </c>
      <c r="E48" s="526" t="s">
        <v>21</v>
      </c>
      <c r="F48" s="527"/>
      <c r="G48" s="372"/>
      <c r="H48" s="381"/>
      <c r="I48"/>
    </row>
    <row r="49" spans="1:9" x14ac:dyDescent="0.25">
      <c r="A49" s="604"/>
      <c r="B49" s="642"/>
      <c r="C49" s="20" t="s">
        <v>86</v>
      </c>
      <c r="D49" s="3">
        <v>1</v>
      </c>
      <c r="E49" s="526" t="s">
        <v>21</v>
      </c>
      <c r="F49" s="527"/>
      <c r="G49" s="372"/>
      <c r="H49" s="382"/>
      <c r="I49"/>
    </row>
    <row r="50" spans="1:9" x14ac:dyDescent="0.25">
      <c r="A50" s="604"/>
      <c r="B50" s="642"/>
      <c r="C50" s="20" t="s">
        <v>86</v>
      </c>
      <c r="D50" s="3">
        <v>2</v>
      </c>
      <c r="E50" s="526" t="s">
        <v>21</v>
      </c>
      <c r="F50" s="527"/>
      <c r="G50" s="369"/>
      <c r="H50" s="382"/>
      <c r="I50"/>
    </row>
    <row r="51" spans="1:9" x14ac:dyDescent="0.25">
      <c r="A51" s="604"/>
      <c r="B51" s="642"/>
      <c r="C51" s="20" t="s">
        <v>86</v>
      </c>
      <c r="D51" s="3">
        <v>3</v>
      </c>
      <c r="E51" s="526" t="s">
        <v>21</v>
      </c>
      <c r="F51" s="527"/>
      <c r="G51" s="372"/>
      <c r="H51" s="382"/>
      <c r="I51"/>
    </row>
    <row r="52" spans="1:9" x14ac:dyDescent="0.25">
      <c r="A52" s="604"/>
      <c r="B52" s="642"/>
      <c r="C52" s="20" t="s">
        <v>83</v>
      </c>
      <c r="D52" s="3">
        <v>1</v>
      </c>
      <c r="E52" s="526" t="s">
        <v>21</v>
      </c>
      <c r="F52" s="527"/>
      <c r="G52" s="372"/>
      <c r="H52" s="382"/>
      <c r="I52"/>
    </row>
    <row r="53" spans="1:9" x14ac:dyDescent="0.25">
      <c r="A53" s="604"/>
      <c r="B53" s="642"/>
      <c r="C53" s="20" t="s">
        <v>83</v>
      </c>
      <c r="D53" s="3">
        <v>2</v>
      </c>
      <c r="E53" s="526" t="s">
        <v>21</v>
      </c>
      <c r="F53" s="527"/>
      <c r="G53" s="372"/>
      <c r="H53" s="382"/>
      <c r="I53"/>
    </row>
    <row r="54" spans="1:9" ht="15.75" thickBot="1" x14ac:dyDescent="0.3">
      <c r="A54" s="605"/>
      <c r="B54" s="643"/>
      <c r="C54" s="138" t="s">
        <v>83</v>
      </c>
      <c r="D54" s="4">
        <v>3</v>
      </c>
      <c r="E54" s="552" t="s">
        <v>21</v>
      </c>
      <c r="F54" s="553"/>
      <c r="G54" s="375"/>
      <c r="H54" s="383"/>
      <c r="I54"/>
    </row>
    <row r="57" spans="1:9" ht="15.75" thickBot="1" x14ac:dyDescent="0.3"/>
    <row r="58" spans="1:9" ht="24" thickBot="1" x14ac:dyDescent="0.4">
      <c r="A58" s="179" t="s">
        <v>39</v>
      </c>
      <c r="B58" s="180"/>
      <c r="C58" s="180"/>
      <c r="D58" s="180"/>
      <c r="E58" s="180"/>
      <c r="F58" s="180"/>
      <c r="G58" s="180"/>
      <c r="H58" s="181"/>
      <c r="I58"/>
    </row>
    <row r="59" spans="1:9" ht="45" customHeight="1" thickBot="1" x14ac:dyDescent="0.3">
      <c r="A59" s="317" t="s">
        <v>41</v>
      </c>
      <c r="B59" s="318" t="s">
        <v>42</v>
      </c>
      <c r="C59" s="319" t="s">
        <v>187</v>
      </c>
      <c r="D59" s="319" t="s">
        <v>3</v>
      </c>
      <c r="E59" s="319" t="s">
        <v>19</v>
      </c>
      <c r="F59" s="319" t="s">
        <v>4</v>
      </c>
      <c r="G59" s="186" t="s">
        <v>43</v>
      </c>
      <c r="H59" s="187" t="s">
        <v>44</v>
      </c>
      <c r="I59"/>
    </row>
    <row r="60" spans="1:9" ht="15" customHeight="1" x14ac:dyDescent="0.25">
      <c r="A60" s="647" t="s">
        <v>239</v>
      </c>
      <c r="B60" s="649" t="s">
        <v>40</v>
      </c>
      <c r="C60" s="2" t="s">
        <v>87</v>
      </c>
      <c r="D60" s="2">
        <v>1</v>
      </c>
      <c r="E60" s="2" t="s">
        <v>21</v>
      </c>
      <c r="F60" s="2">
        <v>2</v>
      </c>
      <c r="G60" s="320" t="e">
        <f t="shared" ref="G60:G68" si="0">AVERAGE(G10,G19,G28,G37,G46)</f>
        <v>#DIV/0!</v>
      </c>
      <c r="H60" s="321" t="e">
        <f>G60*F60</f>
        <v>#DIV/0!</v>
      </c>
      <c r="I60"/>
    </row>
    <row r="61" spans="1:9" x14ac:dyDescent="0.25">
      <c r="A61" s="574"/>
      <c r="B61" s="650"/>
      <c r="C61" s="3" t="s">
        <v>87</v>
      </c>
      <c r="D61" s="3">
        <v>2</v>
      </c>
      <c r="E61" s="3" t="s">
        <v>21</v>
      </c>
      <c r="F61" s="3">
        <f>27+21</f>
        <v>48</v>
      </c>
      <c r="G61" s="269" t="e">
        <f t="shared" si="0"/>
        <v>#DIV/0!</v>
      </c>
      <c r="H61" s="270" t="e">
        <f t="shared" ref="H61:H67" si="1">G61*F61</f>
        <v>#DIV/0!</v>
      </c>
      <c r="I61"/>
    </row>
    <row r="62" spans="1:9" x14ac:dyDescent="0.25">
      <c r="A62" s="574"/>
      <c r="B62" s="650"/>
      <c r="C62" s="3" t="s">
        <v>87</v>
      </c>
      <c r="D62" s="3">
        <v>3</v>
      </c>
      <c r="E62" s="3" t="s">
        <v>21</v>
      </c>
      <c r="F62" s="3">
        <v>1</v>
      </c>
      <c r="G62" s="269" t="e">
        <f t="shared" si="0"/>
        <v>#DIV/0!</v>
      </c>
      <c r="H62" s="270" t="e">
        <f t="shared" si="1"/>
        <v>#DIV/0!</v>
      </c>
      <c r="I62"/>
    </row>
    <row r="63" spans="1:9" x14ac:dyDescent="0.25">
      <c r="A63" s="574"/>
      <c r="B63" s="650"/>
      <c r="C63" s="3" t="s">
        <v>86</v>
      </c>
      <c r="D63" s="3">
        <v>1</v>
      </c>
      <c r="E63" s="3" t="s">
        <v>21</v>
      </c>
      <c r="F63" s="3">
        <v>4</v>
      </c>
      <c r="G63" s="269" t="e">
        <f t="shared" si="0"/>
        <v>#DIV/0!</v>
      </c>
      <c r="H63" s="270" t="e">
        <f t="shared" si="1"/>
        <v>#DIV/0!</v>
      </c>
      <c r="I63"/>
    </row>
    <row r="64" spans="1:9" x14ac:dyDescent="0.25">
      <c r="A64" s="574"/>
      <c r="B64" s="650"/>
      <c r="C64" s="3" t="s">
        <v>86</v>
      </c>
      <c r="D64" s="3">
        <v>2</v>
      </c>
      <c r="E64" s="3" t="s">
        <v>21</v>
      </c>
      <c r="F64" s="3">
        <v>31</v>
      </c>
      <c r="G64" s="269" t="e">
        <f t="shared" si="0"/>
        <v>#DIV/0!</v>
      </c>
      <c r="H64" s="270" t="e">
        <f t="shared" si="1"/>
        <v>#DIV/0!</v>
      </c>
      <c r="I64"/>
    </row>
    <row r="65" spans="1:9" x14ac:dyDescent="0.25">
      <c r="A65" s="574"/>
      <c r="B65" s="650"/>
      <c r="C65" s="3" t="s">
        <v>86</v>
      </c>
      <c r="D65" s="3">
        <v>3</v>
      </c>
      <c r="E65" s="3" t="s">
        <v>21</v>
      </c>
      <c r="F65" s="3">
        <v>1</v>
      </c>
      <c r="G65" s="269" t="e">
        <f t="shared" si="0"/>
        <v>#DIV/0!</v>
      </c>
      <c r="H65" s="270" t="e">
        <f t="shared" si="1"/>
        <v>#DIV/0!</v>
      </c>
      <c r="I65"/>
    </row>
    <row r="66" spans="1:9" x14ac:dyDescent="0.25">
      <c r="A66" s="574"/>
      <c r="B66" s="650"/>
      <c r="C66" s="3" t="s">
        <v>83</v>
      </c>
      <c r="D66" s="3">
        <v>1</v>
      </c>
      <c r="E66" s="3" t="s">
        <v>21</v>
      </c>
      <c r="F66" s="3">
        <v>2</v>
      </c>
      <c r="G66" s="269" t="e">
        <f t="shared" si="0"/>
        <v>#DIV/0!</v>
      </c>
      <c r="H66" s="270" t="e">
        <f t="shared" si="1"/>
        <v>#DIV/0!</v>
      </c>
      <c r="I66"/>
    </row>
    <row r="67" spans="1:9" x14ac:dyDescent="0.25">
      <c r="A67" s="574"/>
      <c r="B67" s="650"/>
      <c r="C67" s="3" t="s">
        <v>83</v>
      </c>
      <c r="D67" s="3">
        <v>2</v>
      </c>
      <c r="E67" s="3" t="s">
        <v>21</v>
      </c>
      <c r="F67" s="3">
        <v>10</v>
      </c>
      <c r="G67" s="269" t="e">
        <f t="shared" si="0"/>
        <v>#DIV/0!</v>
      </c>
      <c r="H67" s="270" t="e">
        <f t="shared" si="1"/>
        <v>#DIV/0!</v>
      </c>
      <c r="I67"/>
    </row>
    <row r="68" spans="1:9" ht="15.75" thickBot="1" x14ac:dyDescent="0.3">
      <c r="A68" s="648"/>
      <c r="B68" s="651"/>
      <c r="C68" s="4" t="s">
        <v>83</v>
      </c>
      <c r="D68" s="4">
        <v>3</v>
      </c>
      <c r="E68" s="4" t="s">
        <v>21</v>
      </c>
      <c r="F68" s="4">
        <v>1</v>
      </c>
      <c r="G68" s="273" t="e">
        <f t="shared" si="0"/>
        <v>#DIV/0!</v>
      </c>
      <c r="H68" s="274" t="e">
        <f t="shared" ref="H68" si="2">G68*F68</f>
        <v>#DIV/0!</v>
      </c>
      <c r="I68"/>
    </row>
    <row r="69" spans="1:9" ht="19.5" customHeight="1" thickBot="1" x14ac:dyDescent="0.35">
      <c r="A69" s="644" t="s">
        <v>45</v>
      </c>
      <c r="B69" s="645"/>
      <c r="C69" s="645"/>
      <c r="D69" s="646"/>
      <c r="E69" s="178"/>
      <c r="F69" s="178">
        <f>SUM(F60:F68)</f>
        <v>100</v>
      </c>
      <c r="G69" s="178"/>
      <c r="H69" s="276" t="e">
        <f>SUM(H60:H68)/100</f>
        <v>#DIV/0!</v>
      </c>
      <c r="I69"/>
    </row>
  </sheetData>
  <sheetProtection algorithmName="SHA-512" hashValue="GuGF4ra/PILAPT4C12BxWc8zn6/N3Uu0hAPzvUaRK8FJW6RgkVNbLuz+5wwvyp5lAi+VdXvE4bUsIeDXMpg8eQ==" saltValue="0da+/wUCeykHtUX77sAwIQ==" spinCount="100000" sheet="1" objects="1" scenarios="1"/>
  <mergeCells count="58">
    <mergeCell ref="B19:B27"/>
    <mergeCell ref="A19:A27"/>
    <mergeCell ref="B10:B18"/>
    <mergeCell ref="A10:A18"/>
    <mergeCell ref="B28:B36"/>
    <mergeCell ref="A28:A36"/>
    <mergeCell ref="B37:B44"/>
    <mergeCell ref="A37:A45"/>
    <mergeCell ref="E50:F50"/>
    <mergeCell ref="E51:F51"/>
    <mergeCell ref="E52:F52"/>
    <mergeCell ref="E43:F43"/>
    <mergeCell ref="E44:F44"/>
    <mergeCell ref="E45:F45"/>
    <mergeCell ref="E41:F41"/>
    <mergeCell ref="E42:F42"/>
    <mergeCell ref="E53:F53"/>
    <mergeCell ref="E54:F54"/>
    <mergeCell ref="B46:B54"/>
    <mergeCell ref="A46:A54"/>
    <mergeCell ref="A69:D69"/>
    <mergeCell ref="E48:F48"/>
    <mergeCell ref="E49:F49"/>
    <mergeCell ref="E46:F46"/>
    <mergeCell ref="E47:F47"/>
    <mergeCell ref="A60:A68"/>
    <mergeCell ref="B60:B68"/>
    <mergeCell ref="E36:F36"/>
    <mergeCell ref="E37:F37"/>
    <mergeCell ref="E38:F38"/>
    <mergeCell ref="E39:F39"/>
    <mergeCell ref="E40:F40"/>
    <mergeCell ref="E22:F22"/>
    <mergeCell ref="E35:F35"/>
    <mergeCell ref="E23:F23"/>
    <mergeCell ref="E24:F24"/>
    <mergeCell ref="E25:F25"/>
    <mergeCell ref="E26:F26"/>
    <mergeCell ref="E27:F27"/>
    <mergeCell ref="E28:F28"/>
    <mergeCell ref="E29:F29"/>
    <mergeCell ref="E33:F33"/>
    <mergeCell ref="E34:F34"/>
    <mergeCell ref="E17:F17"/>
    <mergeCell ref="E18:F18"/>
    <mergeCell ref="E19:F19"/>
    <mergeCell ref="E20:F20"/>
    <mergeCell ref="E21:F21"/>
    <mergeCell ref="E12:F12"/>
    <mergeCell ref="E13:F13"/>
    <mergeCell ref="E14:F14"/>
    <mergeCell ref="E15:F15"/>
    <mergeCell ref="E16:F16"/>
    <mergeCell ref="E9:F9"/>
    <mergeCell ref="E10:F10"/>
    <mergeCell ref="E11:F11"/>
    <mergeCell ref="E8:F8"/>
    <mergeCell ref="A5:H5"/>
  </mergeCells>
  <phoneticPr fontId="18" type="noConversion"/>
  <pageMargins left="0.70866141732283472" right="0.70866141732283472" top="0.74803149606299213" bottom="0.74803149606299213" header="0.31496062992125984" footer="0.31496062992125984"/>
  <pageSetup paperSize="9" scale="80" orientation="landscape" r:id="rId1"/>
  <headerFooter>
    <oddHeader>&amp;CBilag 3B - Tilbudsliste - Odense</oddHeader>
    <oddFooter>Side &amp;P af &amp;N</oddFooter>
  </headerFooter>
  <rowBreaks count="1" manualBreakCount="1">
    <brk id="3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3AF12-308E-45DD-BF62-B907C3FAF56F}">
  <sheetPr>
    <tabColor rgb="FF92D050"/>
  </sheetPr>
  <dimension ref="A1:H47"/>
  <sheetViews>
    <sheetView zoomScale="90" zoomScaleNormal="90" workbookViewId="0">
      <selection activeCell="H21" sqref="E10:H21"/>
    </sheetView>
  </sheetViews>
  <sheetFormatPr defaultColWidth="24.5703125" defaultRowHeight="15" x14ac:dyDescent="0.25"/>
  <cols>
    <col min="2" max="2" width="42.140625" customWidth="1"/>
  </cols>
  <sheetData>
    <row r="1" spans="1:8" ht="24" thickBot="1" x14ac:dyDescent="0.3">
      <c r="A1" s="660" t="s">
        <v>246</v>
      </c>
      <c r="B1" s="661"/>
      <c r="C1" s="661"/>
      <c r="D1" s="661"/>
      <c r="E1" s="661"/>
      <c r="F1" s="661"/>
      <c r="G1" s="661"/>
      <c r="H1" s="662"/>
    </row>
    <row r="2" spans="1:8" ht="15.75" thickBot="1" x14ac:dyDescent="0.3">
      <c r="A2" s="1"/>
      <c r="B2" s="1"/>
      <c r="C2" s="1"/>
      <c r="D2" s="1"/>
      <c r="E2" s="56"/>
      <c r="F2" s="56"/>
      <c r="G2" s="56"/>
      <c r="H2" s="56"/>
    </row>
    <row r="3" spans="1:8" ht="24" thickBot="1" x14ac:dyDescent="0.4">
      <c r="A3" s="599" t="s">
        <v>183</v>
      </c>
      <c r="B3" s="600"/>
      <c r="C3" s="600"/>
      <c r="D3" s="600"/>
      <c r="E3" s="600"/>
      <c r="F3" s="600"/>
      <c r="G3" s="600"/>
      <c r="H3" s="666"/>
    </row>
    <row r="4" spans="1:8" ht="24" thickBot="1" x14ac:dyDescent="0.4">
      <c r="A4" s="30"/>
      <c r="B4" s="30"/>
      <c r="C4" s="30"/>
      <c r="D4" s="30"/>
      <c r="E4" s="60"/>
      <c r="F4" s="60"/>
      <c r="G4" s="60"/>
      <c r="H4" s="60"/>
    </row>
    <row r="5" spans="1:8" ht="171" customHeight="1" thickBot="1" x14ac:dyDescent="0.3">
      <c r="A5" s="514" t="s">
        <v>255</v>
      </c>
      <c r="B5" s="640"/>
      <c r="C5" s="640"/>
      <c r="D5" s="640"/>
      <c r="E5" s="640"/>
      <c r="F5" s="640"/>
      <c r="G5" s="640"/>
      <c r="H5" s="641"/>
    </row>
    <row r="6" spans="1:8" ht="24" thickBot="1" x14ac:dyDescent="0.4">
      <c r="A6" s="30"/>
      <c r="B6" s="30"/>
      <c r="C6" s="30"/>
      <c r="D6" s="30"/>
      <c r="E6" s="60"/>
      <c r="F6" s="60"/>
      <c r="G6" s="60"/>
      <c r="H6" s="60"/>
    </row>
    <row r="7" spans="1:8" ht="24" thickBot="1" x14ac:dyDescent="0.4">
      <c r="A7" s="172"/>
      <c r="B7" s="456"/>
      <c r="C7" s="180"/>
      <c r="D7" s="181"/>
      <c r="E7" s="239" t="s">
        <v>17</v>
      </c>
      <c r="F7" s="639" t="s">
        <v>8</v>
      </c>
      <c r="G7" s="520"/>
      <c r="H7" s="521"/>
    </row>
    <row r="8" spans="1:8" ht="45.75" thickBot="1" x14ac:dyDescent="0.3">
      <c r="A8" s="287" t="s">
        <v>9</v>
      </c>
      <c r="B8" s="457" t="s">
        <v>22</v>
      </c>
      <c r="C8" s="287" t="s">
        <v>154</v>
      </c>
      <c r="D8" s="460" t="s">
        <v>19</v>
      </c>
      <c r="E8" s="459" t="s">
        <v>18</v>
      </c>
      <c r="F8" s="260" t="s">
        <v>151</v>
      </c>
      <c r="G8" s="312" t="s">
        <v>139</v>
      </c>
      <c r="H8" s="314" t="s">
        <v>231</v>
      </c>
    </row>
    <row r="9" spans="1:8" ht="300.75" thickBot="1" x14ac:dyDescent="0.3">
      <c r="A9" s="296" t="s">
        <v>210</v>
      </c>
      <c r="B9" s="458" t="s">
        <v>254</v>
      </c>
      <c r="C9" s="455" t="s">
        <v>155</v>
      </c>
      <c r="D9" s="306" t="s">
        <v>191</v>
      </c>
      <c r="E9" s="286" t="s">
        <v>218</v>
      </c>
      <c r="F9" s="257" t="s">
        <v>257</v>
      </c>
      <c r="G9" s="313" t="s">
        <v>247</v>
      </c>
      <c r="H9" s="243"/>
    </row>
    <row r="10" spans="1:8" ht="15" customHeight="1" x14ac:dyDescent="0.25">
      <c r="A10" s="554" t="s">
        <v>184</v>
      </c>
      <c r="B10" s="663"/>
      <c r="C10" s="24" t="s">
        <v>132</v>
      </c>
      <c r="D10" s="83" t="s">
        <v>21</v>
      </c>
      <c r="E10" s="385"/>
      <c r="F10" s="386"/>
      <c r="G10" s="387"/>
      <c r="H10" s="388"/>
    </row>
    <row r="11" spans="1:8" x14ac:dyDescent="0.25">
      <c r="A11" s="555"/>
      <c r="B11" s="664"/>
      <c r="C11" s="25" t="s">
        <v>133</v>
      </c>
      <c r="D11" s="81" t="s">
        <v>21</v>
      </c>
      <c r="E11" s="389"/>
      <c r="F11" s="380"/>
      <c r="G11" s="390"/>
      <c r="H11" s="391"/>
    </row>
    <row r="12" spans="1:8" x14ac:dyDescent="0.25">
      <c r="A12" s="555"/>
      <c r="B12" s="664"/>
      <c r="C12" s="25" t="s">
        <v>130</v>
      </c>
      <c r="D12" s="81" t="s">
        <v>21</v>
      </c>
      <c r="E12" s="389"/>
      <c r="F12" s="380"/>
      <c r="G12" s="390"/>
      <c r="H12" s="391"/>
    </row>
    <row r="13" spans="1:8" ht="15.75" thickBot="1" x14ac:dyDescent="0.3">
      <c r="A13" s="556"/>
      <c r="B13" s="665"/>
      <c r="C13" s="25" t="s">
        <v>131</v>
      </c>
      <c r="D13" s="81" t="s">
        <v>21</v>
      </c>
      <c r="E13" s="392"/>
      <c r="F13" s="393"/>
      <c r="G13" s="394"/>
      <c r="H13" s="395"/>
    </row>
    <row r="14" spans="1:8" ht="15" customHeight="1" x14ac:dyDescent="0.25">
      <c r="A14" s="554" t="s">
        <v>185</v>
      </c>
      <c r="B14" s="663"/>
      <c r="C14" s="27" t="s">
        <v>132</v>
      </c>
      <c r="D14" s="27" t="s">
        <v>21</v>
      </c>
      <c r="E14" s="385"/>
      <c r="F14" s="386"/>
      <c r="G14" s="387"/>
      <c r="H14" s="388"/>
    </row>
    <row r="15" spans="1:8" x14ac:dyDescent="0.25">
      <c r="A15" s="555"/>
      <c r="B15" s="664"/>
      <c r="C15" s="87" t="s">
        <v>133</v>
      </c>
      <c r="D15" s="87" t="s">
        <v>21</v>
      </c>
      <c r="E15" s="389"/>
      <c r="F15" s="380"/>
      <c r="G15" s="390"/>
      <c r="H15" s="391"/>
    </row>
    <row r="16" spans="1:8" x14ac:dyDescent="0.25">
      <c r="A16" s="555"/>
      <c r="B16" s="664"/>
      <c r="C16" s="87" t="s">
        <v>130</v>
      </c>
      <c r="D16" s="87" t="s">
        <v>21</v>
      </c>
      <c r="E16" s="389"/>
      <c r="F16" s="380"/>
      <c r="G16" s="390"/>
      <c r="H16" s="391"/>
    </row>
    <row r="17" spans="1:8" ht="15.75" thickBot="1" x14ac:dyDescent="0.3">
      <c r="A17" s="556"/>
      <c r="B17" s="665"/>
      <c r="C17" s="87" t="s">
        <v>131</v>
      </c>
      <c r="D17" s="87" t="s">
        <v>21</v>
      </c>
      <c r="E17" s="396"/>
      <c r="F17" s="393"/>
      <c r="G17" s="394"/>
      <c r="H17" s="395"/>
    </row>
    <row r="18" spans="1:8" ht="15" customHeight="1" x14ac:dyDescent="0.25">
      <c r="A18" s="554" t="s">
        <v>186</v>
      </c>
      <c r="B18" s="663"/>
      <c r="C18" s="24" t="s">
        <v>132</v>
      </c>
      <c r="D18" s="83" t="s">
        <v>21</v>
      </c>
      <c r="E18" s="385"/>
      <c r="F18" s="386"/>
      <c r="G18" s="387"/>
      <c r="H18" s="388"/>
    </row>
    <row r="19" spans="1:8" x14ac:dyDescent="0.25">
      <c r="A19" s="555"/>
      <c r="B19" s="664"/>
      <c r="C19" s="25" t="s">
        <v>133</v>
      </c>
      <c r="D19" s="81" t="s">
        <v>21</v>
      </c>
      <c r="E19" s="389"/>
      <c r="F19" s="380"/>
      <c r="G19" s="390"/>
      <c r="H19" s="391"/>
    </row>
    <row r="20" spans="1:8" x14ac:dyDescent="0.25">
      <c r="A20" s="555"/>
      <c r="B20" s="664"/>
      <c r="C20" s="25" t="s">
        <v>130</v>
      </c>
      <c r="D20" s="81" t="s">
        <v>21</v>
      </c>
      <c r="E20" s="389"/>
      <c r="F20" s="380"/>
      <c r="G20" s="390"/>
      <c r="H20" s="391"/>
    </row>
    <row r="21" spans="1:8" ht="15.75" thickBot="1" x14ac:dyDescent="0.3">
      <c r="A21" s="556"/>
      <c r="B21" s="665"/>
      <c r="C21" s="26" t="s">
        <v>131</v>
      </c>
      <c r="D21" s="82" t="s">
        <v>21</v>
      </c>
      <c r="E21" s="396"/>
      <c r="F21" s="393"/>
      <c r="G21" s="394"/>
      <c r="H21" s="395"/>
    </row>
    <row r="23" spans="1:8" s="139" customFormat="1" ht="15.75" thickBot="1" x14ac:dyDescent="0.3"/>
    <row r="24" spans="1:8" ht="24" thickBot="1" x14ac:dyDescent="0.3">
      <c r="A24" s="657" t="s">
        <v>39</v>
      </c>
      <c r="B24" s="658"/>
      <c r="C24" s="658"/>
      <c r="D24" s="658"/>
      <c r="E24" s="658"/>
      <c r="F24" s="658"/>
      <c r="G24" s="659"/>
    </row>
    <row r="25" spans="1:8" x14ac:dyDescent="0.25">
      <c r="A25" s="168" t="s">
        <v>41</v>
      </c>
      <c r="B25" s="182" t="s">
        <v>42</v>
      </c>
      <c r="C25" s="169" t="s">
        <v>187</v>
      </c>
      <c r="D25" s="169" t="s">
        <v>19</v>
      </c>
      <c r="E25" s="169" t="s">
        <v>24</v>
      </c>
      <c r="F25" s="170" t="s">
        <v>43</v>
      </c>
      <c r="G25" s="171" t="s">
        <v>44</v>
      </c>
    </row>
    <row r="26" spans="1:8" ht="30" customHeight="1" x14ac:dyDescent="0.25">
      <c r="A26" s="575" t="s">
        <v>140</v>
      </c>
      <c r="B26" s="577" t="s">
        <v>40</v>
      </c>
      <c r="C26" s="31" t="s">
        <v>132</v>
      </c>
      <c r="D26" s="107" t="s">
        <v>21</v>
      </c>
      <c r="E26" s="17">
        <v>25</v>
      </c>
      <c r="F26" s="307" t="e">
        <f>AVERAGE(E10,E14,E18)</f>
        <v>#DIV/0!</v>
      </c>
      <c r="G26" s="308" t="e">
        <f>F26*E26</f>
        <v>#DIV/0!</v>
      </c>
    </row>
    <row r="27" spans="1:8" x14ac:dyDescent="0.25">
      <c r="A27" s="667"/>
      <c r="B27" s="655"/>
      <c r="C27" s="25" t="s">
        <v>133</v>
      </c>
      <c r="D27" s="81" t="s">
        <v>21</v>
      </c>
      <c r="E27" s="102">
        <v>25</v>
      </c>
      <c r="F27" s="309" t="e">
        <f>AVERAGE(E11,E15,E19)</f>
        <v>#DIV/0!</v>
      </c>
      <c r="G27" s="310" t="e">
        <f t="shared" ref="G27:G29" si="0">F27*E27</f>
        <v>#DIV/0!</v>
      </c>
    </row>
    <row r="28" spans="1:8" ht="17.25" customHeight="1" x14ac:dyDescent="0.25">
      <c r="A28" s="667"/>
      <c r="B28" s="655"/>
      <c r="C28" s="25" t="s">
        <v>130</v>
      </c>
      <c r="D28" s="81" t="s">
        <v>21</v>
      </c>
      <c r="E28" s="3">
        <v>25</v>
      </c>
      <c r="F28" s="309" t="e">
        <f>AVERAGE(E12,E16,E20)</f>
        <v>#DIV/0!</v>
      </c>
      <c r="G28" s="310" t="e">
        <f t="shared" si="0"/>
        <v>#DIV/0!</v>
      </c>
    </row>
    <row r="29" spans="1:8" x14ac:dyDescent="0.25">
      <c r="A29" s="668"/>
      <c r="B29" s="656"/>
      <c r="C29" s="25" t="s">
        <v>131</v>
      </c>
      <c r="D29" s="81" t="s">
        <v>21</v>
      </c>
      <c r="E29" s="3">
        <v>25</v>
      </c>
      <c r="F29" s="309" t="e">
        <f>AVERAGE(E13,E17,E21)</f>
        <v>#DIV/0!</v>
      </c>
      <c r="G29" s="310" t="e">
        <f t="shared" si="0"/>
        <v>#DIV/0!</v>
      </c>
    </row>
    <row r="30" spans="1:8" ht="19.5" customHeight="1" thickBot="1" x14ac:dyDescent="0.35">
      <c r="A30" s="509" t="s">
        <v>45</v>
      </c>
      <c r="B30" s="483"/>
      <c r="C30" s="483"/>
      <c r="D30" s="483"/>
      <c r="E30" s="483">
        <f>SUM(E26:E29)</f>
        <v>100</v>
      </c>
      <c r="F30" s="484"/>
      <c r="G30" s="311" t="e">
        <f>SUM(G26:G29)/100</f>
        <v>#DIV/0!</v>
      </c>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sheetData>
  <sheetProtection algorithmName="SHA-512" hashValue="qTDFrKgI/NbxSuPnPJ9VEVX8DSSUxF0xfBkLpYp03n9Gbc07iRQZPlinv3wpuyAa46WOclCkscA52d5sJNKujg==" saltValue="ByuV3iq93eubnYD86teYnQ==" spinCount="100000" sheet="1" objects="1" scenarios="1"/>
  <mergeCells count="13">
    <mergeCell ref="B26:B29"/>
    <mergeCell ref="A24:G24"/>
    <mergeCell ref="F7:H7"/>
    <mergeCell ref="A1:H1"/>
    <mergeCell ref="A10:A13"/>
    <mergeCell ref="B10:B13"/>
    <mergeCell ref="A3:H3"/>
    <mergeCell ref="A14:A17"/>
    <mergeCell ref="B14:B17"/>
    <mergeCell ref="A18:A21"/>
    <mergeCell ref="B18:B21"/>
    <mergeCell ref="A5:H5"/>
    <mergeCell ref="A26:A29"/>
  </mergeCells>
  <phoneticPr fontId="18" type="noConversion"/>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CC6C3-93F6-4D55-B59E-6292D77A2A14}">
  <sheetPr>
    <tabColor rgb="FF92D050"/>
  </sheetPr>
  <dimension ref="A1:H22"/>
  <sheetViews>
    <sheetView workbookViewId="0">
      <selection activeCell="H15" sqref="E10:H15"/>
    </sheetView>
  </sheetViews>
  <sheetFormatPr defaultColWidth="23.28515625" defaultRowHeight="15" x14ac:dyDescent="0.25"/>
  <cols>
    <col min="2" max="2" width="40.5703125" bestFit="1" customWidth="1"/>
    <col min="3" max="3" width="18.140625" bestFit="1" customWidth="1"/>
    <col min="4" max="4" width="21.28515625" customWidth="1"/>
    <col min="6" max="6" width="29.7109375" customWidth="1"/>
    <col min="7" max="7" width="32.42578125" customWidth="1"/>
  </cols>
  <sheetData>
    <row r="1" spans="1:8" ht="24" thickBot="1" x14ac:dyDescent="0.3">
      <c r="A1" s="660" t="s">
        <v>246</v>
      </c>
      <c r="B1" s="661"/>
      <c r="C1" s="661"/>
      <c r="D1" s="661"/>
      <c r="E1" s="661"/>
      <c r="F1" s="661"/>
      <c r="G1" s="661"/>
      <c r="H1" s="662"/>
    </row>
    <row r="2" spans="1:8" ht="15.75" thickBot="1" x14ac:dyDescent="0.3">
      <c r="A2" s="1"/>
      <c r="B2" s="1"/>
      <c r="C2" s="1"/>
      <c r="D2" s="1"/>
      <c r="E2" s="56"/>
      <c r="F2" s="56"/>
      <c r="G2" s="56"/>
      <c r="H2" s="56"/>
    </row>
    <row r="3" spans="1:8" ht="24" thickBot="1" x14ac:dyDescent="0.4">
      <c r="A3" s="599" t="s">
        <v>142</v>
      </c>
      <c r="B3" s="600"/>
      <c r="C3" s="600"/>
      <c r="D3" s="600"/>
      <c r="E3" s="600"/>
      <c r="F3" s="600"/>
      <c r="G3" s="600"/>
      <c r="H3" s="666"/>
    </row>
    <row r="4" spans="1:8" ht="24" thickBot="1" x14ac:dyDescent="0.4">
      <c r="A4" s="30"/>
      <c r="B4" s="30"/>
      <c r="C4" s="30"/>
      <c r="D4" s="30"/>
      <c r="E4" s="60"/>
      <c r="F4" s="60"/>
      <c r="G4" s="60"/>
      <c r="H4" s="60"/>
    </row>
    <row r="5" spans="1:8" ht="195" customHeight="1" thickBot="1" x14ac:dyDescent="0.3">
      <c r="A5" s="514" t="s">
        <v>255</v>
      </c>
      <c r="B5" s="640"/>
      <c r="C5" s="640"/>
      <c r="D5" s="640"/>
      <c r="E5" s="640"/>
      <c r="F5" s="640"/>
      <c r="G5" s="640"/>
      <c r="H5" s="641"/>
    </row>
    <row r="6" spans="1:8" ht="24" thickBot="1" x14ac:dyDescent="0.4">
      <c r="A6" s="30"/>
      <c r="B6" s="30"/>
      <c r="C6" s="30"/>
      <c r="D6" s="30"/>
      <c r="E6" s="60"/>
      <c r="F6" s="60"/>
      <c r="G6" s="60"/>
      <c r="H6" s="60"/>
    </row>
    <row r="7" spans="1:8" ht="24" thickBot="1" x14ac:dyDescent="0.4">
      <c r="A7" s="172"/>
      <c r="B7" s="456"/>
      <c r="C7" s="180"/>
      <c r="D7" s="181"/>
      <c r="E7" s="246" t="s">
        <v>17</v>
      </c>
      <c r="F7" s="639" t="s">
        <v>8</v>
      </c>
      <c r="G7" s="520"/>
      <c r="H7" s="521"/>
    </row>
    <row r="8" spans="1:8" ht="45.75" thickBot="1" x14ac:dyDescent="0.3">
      <c r="A8" s="287" t="s">
        <v>9</v>
      </c>
      <c r="B8" s="457" t="s">
        <v>22</v>
      </c>
      <c r="C8" s="287" t="s">
        <v>154</v>
      </c>
      <c r="D8" s="460" t="s">
        <v>19</v>
      </c>
      <c r="E8" s="290" t="s">
        <v>18</v>
      </c>
      <c r="F8" s="260" t="s">
        <v>151</v>
      </c>
      <c r="G8" s="312" t="s">
        <v>139</v>
      </c>
      <c r="H8" s="314" t="s">
        <v>231</v>
      </c>
    </row>
    <row r="9" spans="1:8" ht="240.75" thickBot="1" x14ac:dyDescent="0.3">
      <c r="A9" s="296" t="s">
        <v>210</v>
      </c>
      <c r="B9" s="458" t="s">
        <v>254</v>
      </c>
      <c r="C9" s="455" t="s">
        <v>155</v>
      </c>
      <c r="D9" s="306" t="s">
        <v>191</v>
      </c>
      <c r="E9" s="286" t="s">
        <v>218</v>
      </c>
      <c r="F9" s="257" t="s">
        <v>257</v>
      </c>
      <c r="G9" s="313" t="s">
        <v>247</v>
      </c>
      <c r="H9" s="243"/>
    </row>
    <row r="10" spans="1:8" ht="30.75" customHeight="1" x14ac:dyDescent="0.25">
      <c r="A10" s="554" t="s">
        <v>233</v>
      </c>
      <c r="B10" s="663"/>
      <c r="C10" s="24" t="s">
        <v>141</v>
      </c>
      <c r="D10" s="83" t="s">
        <v>21</v>
      </c>
      <c r="E10" s="420"/>
      <c r="F10" s="386"/>
      <c r="G10" s="421"/>
      <c r="H10" s="388"/>
    </row>
    <row r="11" spans="1:8" ht="30.75" customHeight="1" thickBot="1" x14ac:dyDescent="0.3">
      <c r="A11" s="555"/>
      <c r="B11" s="664"/>
      <c r="C11" s="53" t="s">
        <v>134</v>
      </c>
      <c r="D11" s="134" t="s">
        <v>21</v>
      </c>
      <c r="E11" s="422"/>
      <c r="F11" s="423"/>
      <c r="G11" s="424"/>
      <c r="H11" s="425"/>
    </row>
    <row r="12" spans="1:8" ht="30.75" customHeight="1" x14ac:dyDescent="0.25">
      <c r="A12" s="672" t="s">
        <v>189</v>
      </c>
      <c r="B12" s="663"/>
      <c r="C12" s="315" t="s">
        <v>141</v>
      </c>
      <c r="D12" s="262" t="s">
        <v>21</v>
      </c>
      <c r="E12" s="420"/>
      <c r="F12" s="386"/>
      <c r="G12" s="421"/>
      <c r="H12" s="388"/>
    </row>
    <row r="13" spans="1:8" ht="30.75" customHeight="1" thickBot="1" x14ac:dyDescent="0.3">
      <c r="A13" s="673"/>
      <c r="B13" s="665"/>
      <c r="C13" s="316" t="s">
        <v>134</v>
      </c>
      <c r="D13" s="263" t="s">
        <v>21</v>
      </c>
      <c r="E13" s="426"/>
      <c r="F13" s="393"/>
      <c r="G13" s="427"/>
      <c r="H13" s="395"/>
    </row>
    <row r="14" spans="1:8" ht="30.75" customHeight="1" x14ac:dyDescent="0.25">
      <c r="A14" s="554" t="s">
        <v>188</v>
      </c>
      <c r="B14" s="663"/>
      <c r="C14" s="24" t="s">
        <v>141</v>
      </c>
      <c r="D14" s="83" t="s">
        <v>21</v>
      </c>
      <c r="E14" s="420"/>
      <c r="F14" s="386"/>
      <c r="G14" s="421"/>
      <c r="H14" s="388"/>
    </row>
    <row r="15" spans="1:8" ht="30.75" customHeight="1" thickBot="1" x14ac:dyDescent="0.3">
      <c r="A15" s="556"/>
      <c r="B15" s="665"/>
      <c r="C15" s="26" t="s">
        <v>134</v>
      </c>
      <c r="D15" s="81" t="s">
        <v>21</v>
      </c>
      <c r="E15" s="426"/>
      <c r="F15" s="393"/>
      <c r="G15" s="427"/>
      <c r="H15" s="395"/>
    </row>
    <row r="16" spans="1:8" s="140" customFormat="1" x14ac:dyDescent="0.25"/>
    <row r="17" spans="1:7" ht="15.75" thickBot="1" x14ac:dyDescent="0.3"/>
    <row r="18" spans="1:7" ht="24" thickBot="1" x14ac:dyDescent="0.3">
      <c r="A18" s="657" t="s">
        <v>39</v>
      </c>
      <c r="B18" s="658"/>
      <c r="C18" s="658"/>
      <c r="D18" s="658"/>
      <c r="E18" s="658"/>
      <c r="F18" s="658"/>
      <c r="G18" s="659"/>
    </row>
    <row r="19" spans="1:7" x14ac:dyDescent="0.25">
      <c r="A19" s="154" t="s">
        <v>41</v>
      </c>
      <c r="B19" s="249" t="s">
        <v>42</v>
      </c>
      <c r="C19" s="154" t="s">
        <v>187</v>
      </c>
      <c r="D19" s="154" t="s">
        <v>19</v>
      </c>
      <c r="E19" s="154" t="s">
        <v>24</v>
      </c>
      <c r="F19" s="250" t="s">
        <v>43</v>
      </c>
      <c r="G19" s="250" t="s">
        <v>44</v>
      </c>
    </row>
    <row r="20" spans="1:7" ht="45" customHeight="1" x14ac:dyDescent="0.25">
      <c r="A20" s="577" t="s">
        <v>142</v>
      </c>
      <c r="B20" s="577" t="s">
        <v>40</v>
      </c>
      <c r="C20" s="3" t="s">
        <v>141</v>
      </c>
      <c r="D20" s="102" t="s">
        <v>21</v>
      </c>
      <c r="E20" s="3">
        <v>4</v>
      </c>
      <c r="F20" s="269" t="e">
        <f>AVERAGE(E10,E12,E14)</f>
        <v>#DIV/0!</v>
      </c>
      <c r="G20" s="269" t="e">
        <f>F20*E20</f>
        <v>#DIV/0!</v>
      </c>
    </row>
    <row r="21" spans="1:7" x14ac:dyDescent="0.25">
      <c r="A21" s="656"/>
      <c r="B21" s="656"/>
      <c r="C21" s="3" t="s">
        <v>134</v>
      </c>
      <c r="D21" s="102" t="s">
        <v>21</v>
      </c>
      <c r="E21" s="3">
        <v>96</v>
      </c>
      <c r="F21" s="269" t="e">
        <f>AVERAGE(E11,E13,E15)</f>
        <v>#DIV/0!</v>
      </c>
      <c r="G21" s="269" t="e">
        <f t="shared" ref="G21" si="0">F21*E21</f>
        <v>#DIV/0!</v>
      </c>
    </row>
    <row r="22" spans="1:7" ht="19.5" customHeight="1" thickBot="1" x14ac:dyDescent="0.35">
      <c r="A22" s="669" t="s">
        <v>45</v>
      </c>
      <c r="B22" s="670"/>
      <c r="C22" s="670"/>
      <c r="D22" s="670"/>
      <c r="E22" s="670"/>
      <c r="F22" s="671"/>
      <c r="G22" s="276" t="e">
        <f>SUM(G20:G21)/100</f>
        <v>#DIV/0!</v>
      </c>
    </row>
  </sheetData>
  <sheetProtection algorithmName="SHA-512" hashValue="YRIIVxDRPOjyBmZJE5BdUzKaN21fg0kT/d7YhmIoqQp68gUYdhYy1wr2M1Qfc7so8SwNH82H5EvSGRr/QTvs6Q==" saltValue="xyNse3Vb5/tFJUe9cDAhvQ==" spinCount="100000" sheet="1" objects="1" scenarios="1"/>
  <mergeCells count="14">
    <mergeCell ref="A18:G18"/>
    <mergeCell ref="A22:F22"/>
    <mergeCell ref="F7:H7"/>
    <mergeCell ref="A1:H1"/>
    <mergeCell ref="A10:A11"/>
    <mergeCell ref="B10:B11"/>
    <mergeCell ref="A3:H3"/>
    <mergeCell ref="A12:A13"/>
    <mergeCell ref="B12:B13"/>
    <mergeCell ref="A14:A15"/>
    <mergeCell ref="B14:B15"/>
    <mergeCell ref="A5:H5"/>
    <mergeCell ref="A20:A21"/>
    <mergeCell ref="B20:B2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25FBB-BA46-4521-B2C7-D5898C95EC56}">
  <sheetPr>
    <tabColor rgb="FF92D050"/>
  </sheetPr>
  <dimension ref="A1:J287"/>
  <sheetViews>
    <sheetView workbookViewId="0">
      <selection activeCell="I10" sqref="G10:I15"/>
    </sheetView>
  </sheetViews>
  <sheetFormatPr defaultRowHeight="15" x14ac:dyDescent="0.25"/>
  <cols>
    <col min="1" max="1" width="31.85546875" bestFit="1" customWidth="1"/>
    <col min="2" max="2" width="55.28515625" customWidth="1"/>
    <col min="3" max="3" width="34.140625" customWidth="1"/>
    <col min="4" max="4" width="16.28515625" bestFit="1" customWidth="1"/>
    <col min="5" max="5" width="6.140625" bestFit="1" customWidth="1"/>
    <col min="7" max="7" width="16.140625" bestFit="1" customWidth="1"/>
    <col min="8" max="8" width="22" customWidth="1"/>
    <col min="9" max="9" width="18.140625" customWidth="1"/>
    <col min="10" max="10" width="11.85546875" customWidth="1"/>
  </cols>
  <sheetData>
    <row r="1" spans="1:10" ht="24" thickBot="1" x14ac:dyDescent="0.4">
      <c r="A1" s="176" t="s">
        <v>246</v>
      </c>
      <c r="B1" s="176"/>
      <c r="C1" s="176"/>
      <c r="D1" s="176"/>
      <c r="E1" s="176"/>
      <c r="F1" s="176"/>
      <c r="G1" s="176"/>
      <c r="H1" s="176"/>
      <c r="I1" s="177"/>
    </row>
    <row r="2" spans="1:10" ht="15.75" thickBot="1" x14ac:dyDescent="0.3">
      <c r="A2" s="1"/>
      <c r="B2" s="1"/>
      <c r="C2" s="1"/>
      <c r="D2" s="1"/>
      <c r="E2" s="1"/>
      <c r="F2" s="1"/>
      <c r="G2" s="1"/>
      <c r="H2" s="56"/>
      <c r="I2" s="1"/>
    </row>
    <row r="3" spans="1:10" ht="24" thickBot="1" x14ac:dyDescent="0.4">
      <c r="A3" s="135" t="s">
        <v>99</v>
      </c>
      <c r="B3" s="136"/>
      <c r="C3" s="136"/>
      <c r="D3" s="136"/>
      <c r="E3" s="136"/>
      <c r="F3" s="136"/>
      <c r="G3" s="136"/>
      <c r="H3" s="136"/>
      <c r="I3" s="137"/>
    </row>
    <row r="4" spans="1:10" ht="24" thickBot="1" x14ac:dyDescent="0.4">
      <c r="A4" s="23"/>
      <c r="B4" s="23"/>
      <c r="C4" s="23"/>
      <c r="D4" s="23"/>
      <c r="E4" s="23"/>
      <c r="F4" s="23"/>
      <c r="G4" s="23"/>
      <c r="H4" s="57"/>
      <c r="I4" s="23"/>
      <c r="J4" s="23"/>
    </row>
    <row r="5" spans="1:10" ht="200.25" customHeight="1" thickBot="1" x14ac:dyDescent="0.4">
      <c r="A5" s="514" t="s">
        <v>255</v>
      </c>
      <c r="B5" s="515"/>
      <c r="C5" s="515"/>
      <c r="D5" s="515"/>
      <c r="E5" s="515"/>
      <c r="F5" s="515"/>
      <c r="G5" s="515"/>
      <c r="H5" s="515"/>
      <c r="I5" s="516"/>
      <c r="J5" s="23"/>
    </row>
    <row r="6" spans="1:10" ht="24" thickBot="1" x14ac:dyDescent="0.4">
      <c r="A6" s="23"/>
      <c r="B6" s="23"/>
      <c r="C6" s="23"/>
      <c r="D6" s="23"/>
      <c r="E6" s="23"/>
      <c r="F6" s="23"/>
      <c r="G6" s="23"/>
      <c r="H6" s="57"/>
      <c r="I6" s="23"/>
      <c r="J6" s="23"/>
    </row>
    <row r="7" spans="1:10" ht="24" thickBot="1" x14ac:dyDescent="0.4">
      <c r="A7" s="172"/>
      <c r="B7" s="456"/>
      <c r="C7" s="180"/>
      <c r="D7" s="180"/>
      <c r="E7" s="180"/>
      <c r="F7" s="181"/>
      <c r="G7" s="234" t="s">
        <v>17</v>
      </c>
      <c r="H7" s="520" t="s">
        <v>8</v>
      </c>
      <c r="I7" s="521"/>
    </row>
    <row r="8" spans="1:10" ht="45.75" thickBot="1" x14ac:dyDescent="0.3">
      <c r="A8" s="287" t="s">
        <v>9</v>
      </c>
      <c r="B8" s="457" t="s">
        <v>22</v>
      </c>
      <c r="C8" s="454" t="s">
        <v>154</v>
      </c>
      <c r="D8" s="289" t="s">
        <v>3</v>
      </c>
      <c r="E8" s="522" t="s">
        <v>19</v>
      </c>
      <c r="F8" s="523"/>
      <c r="G8" s="290" t="s">
        <v>18</v>
      </c>
      <c r="H8" s="259" t="s">
        <v>151</v>
      </c>
      <c r="I8" s="326" t="s">
        <v>152</v>
      </c>
    </row>
    <row r="9" spans="1:10" ht="300.75" thickBot="1" x14ac:dyDescent="0.3">
      <c r="A9" s="296" t="s">
        <v>210</v>
      </c>
      <c r="B9" s="458" t="s">
        <v>254</v>
      </c>
      <c r="C9" s="455" t="s">
        <v>155</v>
      </c>
      <c r="D9" s="299" t="s">
        <v>156</v>
      </c>
      <c r="E9" s="532" t="s">
        <v>191</v>
      </c>
      <c r="F9" s="533"/>
      <c r="G9" s="286" t="s">
        <v>232</v>
      </c>
      <c r="H9" s="256" t="s">
        <v>194</v>
      </c>
      <c r="I9" s="258" t="s">
        <v>195</v>
      </c>
    </row>
    <row r="10" spans="1:10" x14ac:dyDescent="0.25">
      <c r="A10" s="609" t="s">
        <v>101</v>
      </c>
      <c r="B10" s="680"/>
      <c r="C10" s="24" t="s">
        <v>98</v>
      </c>
      <c r="D10" s="128">
        <v>1</v>
      </c>
      <c r="E10" s="676" t="s">
        <v>21</v>
      </c>
      <c r="F10" s="524"/>
      <c r="G10" s="398"/>
      <c r="H10" s="410"/>
      <c r="I10" s="428"/>
    </row>
    <row r="11" spans="1:10" ht="15.75" thickBot="1" x14ac:dyDescent="0.3">
      <c r="A11" s="604"/>
      <c r="B11" s="693"/>
      <c r="C11" s="251" t="s">
        <v>98</v>
      </c>
      <c r="D11" s="252">
        <v>2</v>
      </c>
      <c r="E11" s="678" t="s">
        <v>21</v>
      </c>
      <c r="F11" s="679"/>
      <c r="G11" s="399"/>
      <c r="H11" s="411"/>
      <c r="I11" s="429"/>
    </row>
    <row r="12" spans="1:10" x14ac:dyDescent="0.25">
      <c r="A12" s="609" t="s">
        <v>102</v>
      </c>
      <c r="B12" s="680"/>
      <c r="C12" s="24" t="s">
        <v>98</v>
      </c>
      <c r="D12" s="128">
        <v>1</v>
      </c>
      <c r="E12" s="676" t="s">
        <v>21</v>
      </c>
      <c r="F12" s="524"/>
      <c r="G12" s="398"/>
      <c r="H12" s="410"/>
      <c r="I12" s="428"/>
    </row>
    <row r="13" spans="1:10" ht="15.75" thickBot="1" x14ac:dyDescent="0.3">
      <c r="A13" s="605"/>
      <c r="B13" s="681"/>
      <c r="C13" s="253" t="s">
        <v>98</v>
      </c>
      <c r="D13" s="131">
        <v>2</v>
      </c>
      <c r="E13" s="677" t="s">
        <v>21</v>
      </c>
      <c r="F13" s="552"/>
      <c r="G13" s="400"/>
      <c r="H13" s="412"/>
      <c r="I13" s="430"/>
    </row>
    <row r="14" spans="1:10" x14ac:dyDescent="0.25">
      <c r="A14" s="609" t="s">
        <v>124</v>
      </c>
      <c r="B14" s="680"/>
      <c r="C14" s="24" t="s">
        <v>98</v>
      </c>
      <c r="D14" s="128">
        <v>1</v>
      </c>
      <c r="E14" s="676" t="s">
        <v>21</v>
      </c>
      <c r="F14" s="524"/>
      <c r="G14" s="398"/>
      <c r="H14" s="410"/>
      <c r="I14" s="428"/>
    </row>
    <row r="15" spans="1:10" ht="15.75" thickBot="1" x14ac:dyDescent="0.3">
      <c r="A15" s="605"/>
      <c r="B15" s="681"/>
      <c r="C15" s="253" t="s">
        <v>98</v>
      </c>
      <c r="D15" s="131">
        <v>2</v>
      </c>
      <c r="E15" s="677" t="s">
        <v>21</v>
      </c>
      <c r="F15" s="552"/>
      <c r="G15" s="400"/>
      <c r="H15" s="412"/>
      <c r="I15" s="430"/>
    </row>
    <row r="16" spans="1:10" x14ac:dyDescent="0.25">
      <c r="A16" s="130"/>
      <c r="B16" s="130"/>
      <c r="C16" s="130"/>
      <c r="D16" s="10"/>
      <c r="E16" s="10"/>
      <c r="F16" s="119"/>
      <c r="G16" s="119"/>
      <c r="H16" s="79"/>
      <c r="I16" s="10"/>
      <c r="J16" s="10"/>
    </row>
    <row r="17" spans="1:10" ht="15.75" thickBot="1" x14ac:dyDescent="0.3">
      <c r="C17" s="111"/>
      <c r="D17" s="111"/>
      <c r="E17" s="111"/>
      <c r="F17" s="111"/>
      <c r="G17" s="111"/>
      <c r="H17" s="111"/>
      <c r="I17" s="111"/>
      <c r="J17" s="10"/>
    </row>
    <row r="18" spans="1:10" ht="24" thickBot="1" x14ac:dyDescent="0.4">
      <c r="A18" s="599" t="s">
        <v>160</v>
      </c>
      <c r="B18" s="600"/>
      <c r="C18" s="600"/>
      <c r="D18" s="600"/>
      <c r="E18" s="600"/>
      <c r="F18" s="600"/>
      <c r="G18" s="600"/>
      <c r="H18" s="600"/>
      <c r="I18" s="666"/>
      <c r="J18" s="10"/>
    </row>
    <row r="19" spans="1:10" ht="24" thickBot="1" x14ac:dyDescent="0.4">
      <c r="A19" s="23"/>
      <c r="B19" s="23"/>
      <c r="C19" s="23"/>
      <c r="D19" s="23"/>
      <c r="E19" s="23"/>
      <c r="F19" s="23"/>
      <c r="G19" s="23"/>
      <c r="H19" s="57"/>
      <c r="I19" s="23"/>
      <c r="J19" s="10"/>
    </row>
    <row r="20" spans="1:10" ht="24" thickBot="1" x14ac:dyDescent="0.4">
      <c r="A20" s="172"/>
      <c r="B20" s="456"/>
      <c r="C20" s="180"/>
      <c r="D20" s="180"/>
      <c r="E20" s="180"/>
      <c r="F20" s="181"/>
      <c r="G20" s="234" t="s">
        <v>17</v>
      </c>
    </row>
    <row r="21" spans="1:10" ht="15.75" thickBot="1" x14ac:dyDescent="0.3">
      <c r="A21" s="287" t="s">
        <v>9</v>
      </c>
      <c r="B21" s="457" t="s">
        <v>22</v>
      </c>
      <c r="C21" s="454" t="s">
        <v>154</v>
      </c>
      <c r="D21" s="289" t="s">
        <v>3</v>
      </c>
      <c r="E21" s="522" t="s">
        <v>19</v>
      </c>
      <c r="F21" s="523"/>
      <c r="G21" s="235"/>
    </row>
    <row r="22" spans="1:10" ht="60.75" thickBot="1" x14ac:dyDescent="0.3">
      <c r="A22" s="296" t="s">
        <v>210</v>
      </c>
      <c r="B22" s="458" t="s">
        <v>254</v>
      </c>
      <c r="C22" s="455" t="s">
        <v>155</v>
      </c>
      <c r="D22" s="299" t="s">
        <v>156</v>
      </c>
      <c r="E22" s="532" t="s">
        <v>191</v>
      </c>
      <c r="F22" s="533"/>
      <c r="G22" s="236" t="s">
        <v>18</v>
      </c>
    </row>
    <row r="23" spans="1:10" x14ac:dyDescent="0.25">
      <c r="A23" s="609" t="s">
        <v>104</v>
      </c>
      <c r="B23" s="674"/>
      <c r="C23" s="24" t="s">
        <v>98</v>
      </c>
      <c r="D23" s="128">
        <v>1</v>
      </c>
      <c r="E23" s="676" t="s">
        <v>21</v>
      </c>
      <c r="F23" s="524"/>
      <c r="G23" s="397"/>
    </row>
    <row r="24" spans="1:10" ht="15.75" thickBot="1" x14ac:dyDescent="0.3">
      <c r="A24" s="604"/>
      <c r="B24" s="675"/>
      <c r="C24" s="31" t="s">
        <v>98</v>
      </c>
      <c r="D24" s="129">
        <v>2</v>
      </c>
      <c r="E24" s="682" t="s">
        <v>21</v>
      </c>
      <c r="F24" s="526"/>
      <c r="G24" s="369"/>
    </row>
    <row r="25" spans="1:10" x14ac:dyDescent="0.25">
      <c r="A25" s="609" t="s">
        <v>105</v>
      </c>
      <c r="B25" s="674"/>
      <c r="C25" s="24" t="s">
        <v>98</v>
      </c>
      <c r="D25" s="128">
        <v>1</v>
      </c>
      <c r="E25" s="676" t="s">
        <v>21</v>
      </c>
      <c r="F25" s="524"/>
      <c r="G25" s="397"/>
    </row>
    <row r="26" spans="1:10" ht="15.75" thickBot="1" x14ac:dyDescent="0.3">
      <c r="A26" s="604"/>
      <c r="B26" s="675"/>
      <c r="C26" s="31" t="s">
        <v>98</v>
      </c>
      <c r="D26" s="129">
        <v>2</v>
      </c>
      <c r="E26" s="682" t="s">
        <v>21</v>
      </c>
      <c r="F26" s="526"/>
      <c r="G26" s="369"/>
    </row>
    <row r="27" spans="1:10" x14ac:dyDescent="0.25">
      <c r="A27" s="609" t="s">
        <v>125</v>
      </c>
      <c r="B27" s="674"/>
      <c r="C27" s="24" t="s">
        <v>98</v>
      </c>
      <c r="D27" s="128">
        <v>1</v>
      </c>
      <c r="E27" s="676" t="s">
        <v>21</v>
      </c>
      <c r="F27" s="524"/>
      <c r="G27" s="397"/>
    </row>
    <row r="28" spans="1:10" ht="15.75" thickBot="1" x14ac:dyDescent="0.3">
      <c r="A28" s="604"/>
      <c r="B28" s="675"/>
      <c r="C28" s="31" t="s">
        <v>98</v>
      </c>
      <c r="D28" s="129">
        <v>2</v>
      </c>
      <c r="E28" s="682" t="s">
        <v>21</v>
      </c>
      <c r="F28" s="526"/>
      <c r="G28" s="369"/>
    </row>
    <row r="29" spans="1:10" x14ac:dyDescent="0.25">
      <c r="A29" s="609" t="s">
        <v>126</v>
      </c>
      <c r="B29" s="674"/>
      <c r="C29" s="24" t="s">
        <v>98</v>
      </c>
      <c r="D29" s="128">
        <v>1</v>
      </c>
      <c r="E29" s="676" t="s">
        <v>21</v>
      </c>
      <c r="F29" s="524"/>
      <c r="G29" s="397"/>
    </row>
    <row r="30" spans="1:10" ht="15.75" thickBot="1" x14ac:dyDescent="0.3">
      <c r="A30" s="604"/>
      <c r="B30" s="675"/>
      <c r="C30" s="31" t="s">
        <v>98</v>
      </c>
      <c r="D30" s="129">
        <v>2</v>
      </c>
      <c r="E30" s="682" t="s">
        <v>21</v>
      </c>
      <c r="F30" s="526"/>
      <c r="G30" s="369"/>
    </row>
    <row r="31" spans="1:10" x14ac:dyDescent="0.25">
      <c r="A31" s="609" t="s">
        <v>127</v>
      </c>
      <c r="B31" s="674"/>
      <c r="C31" s="24" t="s">
        <v>98</v>
      </c>
      <c r="D31" s="128">
        <v>1</v>
      </c>
      <c r="E31" s="676" t="s">
        <v>21</v>
      </c>
      <c r="F31" s="524"/>
      <c r="G31" s="397"/>
    </row>
    <row r="32" spans="1:10" ht="15.75" thickBot="1" x14ac:dyDescent="0.3">
      <c r="A32" s="605"/>
      <c r="B32" s="685"/>
      <c r="C32" s="253" t="s">
        <v>98</v>
      </c>
      <c r="D32" s="131">
        <v>2</v>
      </c>
      <c r="E32" s="677" t="s">
        <v>21</v>
      </c>
      <c r="F32" s="552"/>
      <c r="G32" s="378"/>
    </row>
    <row r="36" spans="1:9" ht="24" thickBot="1" x14ac:dyDescent="0.4">
      <c r="A36" s="179" t="s">
        <v>39</v>
      </c>
      <c r="B36" s="180"/>
      <c r="C36" s="180"/>
      <c r="D36" s="180"/>
      <c r="E36" s="180"/>
      <c r="F36" s="180"/>
      <c r="G36" s="180"/>
      <c r="H36" s="181"/>
      <c r="I36" s="30"/>
    </row>
    <row r="37" spans="1:9" ht="30.75" thickBot="1" x14ac:dyDescent="0.3">
      <c r="A37" s="317" t="s">
        <v>41</v>
      </c>
      <c r="B37" s="319" t="s">
        <v>42</v>
      </c>
      <c r="C37" s="319" t="s">
        <v>5</v>
      </c>
      <c r="D37" s="319" t="s">
        <v>3</v>
      </c>
      <c r="E37" s="319" t="s">
        <v>19</v>
      </c>
      <c r="F37" s="319" t="s">
        <v>24</v>
      </c>
      <c r="G37" s="186" t="s">
        <v>43</v>
      </c>
      <c r="H37" s="187" t="s">
        <v>44</v>
      </c>
      <c r="I37" s="78"/>
    </row>
    <row r="38" spans="1:9" x14ac:dyDescent="0.25">
      <c r="A38" s="688" t="s">
        <v>99</v>
      </c>
      <c r="B38" s="689" t="s">
        <v>40</v>
      </c>
      <c r="C38" s="2" t="s">
        <v>98</v>
      </c>
      <c r="D38" s="2">
        <v>1</v>
      </c>
      <c r="E38" s="2" t="s">
        <v>21</v>
      </c>
      <c r="F38" s="2">
        <v>30</v>
      </c>
      <c r="G38" s="497" t="e">
        <f>AVERAGE(G10,G12,G14)</f>
        <v>#DIV/0!</v>
      </c>
      <c r="H38" s="501" t="e">
        <f>G38*F38</f>
        <v>#DIV/0!</v>
      </c>
      <c r="I38" s="79"/>
    </row>
    <row r="39" spans="1:9" ht="15.75" thickBot="1" x14ac:dyDescent="0.3">
      <c r="A39" s="687"/>
      <c r="B39" s="686"/>
      <c r="C39" s="4" t="s">
        <v>98</v>
      </c>
      <c r="D39" s="4">
        <v>2</v>
      </c>
      <c r="E39" s="4" t="s">
        <v>21</v>
      </c>
      <c r="F39" s="4">
        <v>1</v>
      </c>
      <c r="G39" s="498" t="e">
        <f>AVERAGE(G11,G13,G15)</f>
        <v>#DIV/0!</v>
      </c>
      <c r="H39" s="502" t="e">
        <f t="shared" ref="H39:H41" si="0">G39*F39</f>
        <v>#DIV/0!</v>
      </c>
      <c r="I39" s="79"/>
    </row>
    <row r="40" spans="1:9" x14ac:dyDescent="0.25">
      <c r="A40" s="667" t="s">
        <v>100</v>
      </c>
      <c r="B40" s="655" t="s">
        <v>40</v>
      </c>
      <c r="C40" s="17" t="s">
        <v>98</v>
      </c>
      <c r="D40" s="17">
        <v>1</v>
      </c>
      <c r="E40" s="17" t="s">
        <v>21</v>
      </c>
      <c r="F40" s="17">
        <v>35</v>
      </c>
      <c r="G40" s="499" t="e">
        <f>AVERAGE(G23,G25,G27,G29,G31)</f>
        <v>#DIV/0!</v>
      </c>
      <c r="H40" s="503" t="e">
        <f t="shared" si="0"/>
        <v>#DIV/0!</v>
      </c>
      <c r="I40" s="79"/>
    </row>
    <row r="41" spans="1:9" ht="15.75" thickBot="1" x14ac:dyDescent="0.3">
      <c r="A41" s="687"/>
      <c r="B41" s="686"/>
      <c r="C41" s="3" t="s">
        <v>98</v>
      </c>
      <c r="D41" s="3">
        <v>2</v>
      </c>
      <c r="E41" s="3" t="s">
        <v>21</v>
      </c>
      <c r="F41" s="3">
        <v>34</v>
      </c>
      <c r="G41" s="500" t="e">
        <f>AVERAGE(G24,G26,G28,G30,G32)</f>
        <v>#DIV/0!</v>
      </c>
      <c r="H41" s="502" t="e">
        <f t="shared" si="0"/>
        <v>#DIV/0!</v>
      </c>
      <c r="I41" s="79"/>
    </row>
    <row r="42" spans="1:9" ht="38.25" customHeight="1" thickBot="1" x14ac:dyDescent="0.35">
      <c r="A42" s="690" t="s">
        <v>45</v>
      </c>
      <c r="B42" s="691"/>
      <c r="C42" s="691"/>
      <c r="D42" s="692"/>
      <c r="E42" s="200"/>
      <c r="F42" s="200">
        <f>SUM(F38:F41)</f>
        <v>100</v>
      </c>
      <c r="G42" s="200"/>
      <c r="H42" s="276" t="e">
        <f>SUM(H38:H41)/100</f>
        <v>#DIV/0!</v>
      </c>
      <c r="I42" s="80"/>
    </row>
    <row r="43" spans="1:9" ht="15.75" thickBot="1" x14ac:dyDescent="0.3">
      <c r="A43" s="1"/>
      <c r="B43" s="5"/>
      <c r="C43" s="5"/>
      <c r="D43" s="1"/>
      <c r="E43" s="1"/>
      <c r="F43" s="1"/>
      <c r="G43" s="1"/>
      <c r="H43" s="56"/>
      <c r="I43" s="56"/>
    </row>
    <row r="44" spans="1:9" ht="21.75" thickBot="1" x14ac:dyDescent="0.3">
      <c r="A44" s="163" t="s">
        <v>264</v>
      </c>
      <c r="B44" s="164"/>
      <c r="C44" s="164"/>
      <c r="D44" s="164"/>
      <c r="E44" s="164"/>
      <c r="F44" s="164"/>
      <c r="G44" s="164"/>
      <c r="H44" s="164"/>
      <c r="I44" s="165"/>
    </row>
    <row r="45" spans="1:9" ht="30" x14ac:dyDescent="0.25">
      <c r="A45" s="232" t="s">
        <v>190</v>
      </c>
      <c r="B45" s="414">
        <f>3*4</f>
        <v>12</v>
      </c>
      <c r="C45" s="230"/>
      <c r="D45" s="230"/>
      <c r="E45" s="230"/>
      <c r="F45" s="230"/>
      <c r="G45" s="231"/>
      <c r="H45" s="231"/>
      <c r="I45" s="415"/>
    </row>
    <row r="46" spans="1:9" ht="30.75" thickBot="1" x14ac:dyDescent="0.3">
      <c r="A46" s="195" t="s">
        <v>9</v>
      </c>
      <c r="B46" s="160"/>
      <c r="C46" s="160" t="s">
        <v>5</v>
      </c>
      <c r="D46" s="161" t="s">
        <v>128</v>
      </c>
      <c r="E46" s="162" t="s">
        <v>19</v>
      </c>
      <c r="F46" s="212" t="s">
        <v>4</v>
      </c>
      <c r="G46" s="212" t="s">
        <v>88</v>
      </c>
      <c r="H46" s="161" t="s">
        <v>69</v>
      </c>
      <c r="I46" s="196" t="s">
        <v>266</v>
      </c>
    </row>
    <row r="47" spans="1:9" x14ac:dyDescent="0.25">
      <c r="A47" s="683" t="s">
        <v>99</v>
      </c>
      <c r="B47" s="602"/>
      <c r="C47" s="17" t="s">
        <v>98</v>
      </c>
      <c r="D47" s="17">
        <v>1</v>
      </c>
      <c r="E47" s="17" t="s">
        <v>21</v>
      </c>
      <c r="F47" s="17">
        <v>95</v>
      </c>
      <c r="G47" s="66" cm="1">
        <f t="array" ref="G47">_xlfn.IFS(I10&gt;4,4,I10=4,4,I10&lt;6,I10)+_xlfn.IFS(I12&gt;4,4,I12=4,4,I12&lt;6,I12)+_xlfn.IFS(I14&gt;4,4,I14=4,4,I14&lt;6,I14)</f>
        <v>0</v>
      </c>
      <c r="H47" s="327">
        <f>G47/B$45*100</f>
        <v>0</v>
      </c>
      <c r="I47" s="413">
        <f>(H47*F47)/100</f>
        <v>0</v>
      </c>
    </row>
    <row r="48" spans="1:9" ht="15.75" thickBot="1" x14ac:dyDescent="0.3">
      <c r="A48" s="684"/>
      <c r="B48" s="603"/>
      <c r="C48" s="4" t="s">
        <v>98</v>
      </c>
      <c r="D48" s="4">
        <v>2</v>
      </c>
      <c r="E48" s="4" t="s">
        <v>21</v>
      </c>
      <c r="F48" s="4">
        <v>5</v>
      </c>
      <c r="G48" s="65" cm="1">
        <f t="array" ref="G48">_xlfn.IFS(I11&gt;4,4,I11=4,4,I11&lt;6,I11)+_xlfn.IFS(I13&gt;4,4,I13=4,4,I13&lt;6,I13)+_xlfn.IFS(I15&gt;4,4,I15=4,4,I15&lt;6,I15)</f>
        <v>0</v>
      </c>
      <c r="H48" s="132">
        <f>G48/B$45*100</f>
        <v>0</v>
      </c>
      <c r="I48" s="133">
        <f>(H48*F48)/100</f>
        <v>0</v>
      </c>
    </row>
    <row r="49" spans="1:9" ht="15.75" thickBot="1" x14ac:dyDescent="0.3">
      <c r="A49" s="149" t="s">
        <v>267</v>
      </c>
      <c r="B49" s="150"/>
      <c r="C49" s="150"/>
      <c r="D49" s="150"/>
      <c r="E49" s="150"/>
      <c r="F49" s="167">
        <f>SUM(F47:F48)</f>
        <v>100</v>
      </c>
      <c r="G49" s="167">
        <f>SUM(G47:G48)</f>
        <v>0</v>
      </c>
      <c r="H49" s="167">
        <f>SUM(H47:H48)</f>
        <v>0</v>
      </c>
      <c r="I49" s="120">
        <f>SUM(I47:I48)</f>
        <v>0</v>
      </c>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21" spans="10:10" x14ac:dyDescent="0.25">
      <c r="J121" s="1"/>
    </row>
    <row r="122" spans="10:10" x14ac:dyDescent="0.25">
      <c r="J122" s="1"/>
    </row>
    <row r="123" spans="10:10" x14ac:dyDescent="0.25">
      <c r="J123" s="1"/>
    </row>
    <row r="135" spans="10:10" x14ac:dyDescent="0.25">
      <c r="J135" s="1"/>
    </row>
    <row r="136" spans="10:10" x14ac:dyDescent="0.25">
      <c r="J136" s="1"/>
    </row>
    <row r="137" spans="10:10" x14ac:dyDescent="0.25">
      <c r="J137" s="1"/>
    </row>
    <row r="138" spans="10:10" x14ac:dyDescent="0.25">
      <c r="J138" s="1"/>
    </row>
    <row r="139" spans="10:10" x14ac:dyDescent="0.25">
      <c r="J139" s="1"/>
    </row>
    <row r="140" spans="10:10" x14ac:dyDescent="0.25">
      <c r="J140" s="1"/>
    </row>
    <row r="141" spans="10:10" x14ac:dyDescent="0.25">
      <c r="J141" s="1"/>
    </row>
    <row r="142" spans="10:10" x14ac:dyDescent="0.25">
      <c r="J142" s="1"/>
    </row>
    <row r="143" spans="10:10" x14ac:dyDescent="0.25">
      <c r="J143" s="1"/>
    </row>
    <row r="144" spans="10:10" x14ac:dyDescent="0.25">
      <c r="J144" s="1"/>
    </row>
    <row r="145" spans="10:10" x14ac:dyDescent="0.25">
      <c r="J145" s="1"/>
    </row>
    <row r="146" spans="10:10" x14ac:dyDescent="0.25">
      <c r="J146" s="1"/>
    </row>
    <row r="147" spans="10:10" x14ac:dyDescent="0.25">
      <c r="J147" s="1"/>
    </row>
    <row r="148" spans="10:10" x14ac:dyDescent="0.25">
      <c r="J148" s="1"/>
    </row>
    <row r="149" spans="10:10" x14ac:dyDescent="0.25">
      <c r="J149" s="1"/>
    </row>
    <row r="150" spans="10:10" x14ac:dyDescent="0.25">
      <c r="J150" s="1"/>
    </row>
    <row r="151" spans="10:10" x14ac:dyDescent="0.25">
      <c r="J151" s="1"/>
    </row>
    <row r="152" spans="10:10" x14ac:dyDescent="0.25">
      <c r="J152" s="1"/>
    </row>
    <row r="153" spans="10:10" x14ac:dyDescent="0.25">
      <c r="J153" s="1"/>
    </row>
    <row r="154" spans="10:10" x14ac:dyDescent="0.25">
      <c r="J154" s="1"/>
    </row>
    <row r="155" spans="10:10" x14ac:dyDescent="0.25">
      <c r="J155" s="1"/>
    </row>
    <row r="156" spans="10:10" x14ac:dyDescent="0.25">
      <c r="J156" s="1"/>
    </row>
    <row r="157" spans="10:10" x14ac:dyDescent="0.25">
      <c r="J157" s="1"/>
    </row>
    <row r="158" spans="10:10" x14ac:dyDescent="0.25">
      <c r="J158" s="1"/>
    </row>
    <row r="159" spans="10:10" x14ac:dyDescent="0.25">
      <c r="J159" s="1"/>
    </row>
    <row r="160" spans="10:10" x14ac:dyDescent="0.25">
      <c r="J160" s="1"/>
    </row>
    <row r="161" spans="10:10" x14ac:dyDescent="0.25">
      <c r="J161" s="1"/>
    </row>
    <row r="162" spans="10:10" x14ac:dyDescent="0.25">
      <c r="J162" s="1"/>
    </row>
    <row r="163" spans="10:10" x14ac:dyDescent="0.25">
      <c r="J163" s="1"/>
    </row>
    <row r="164" spans="10:10" x14ac:dyDescent="0.25">
      <c r="J164" s="1"/>
    </row>
    <row r="165" spans="10:10" x14ac:dyDescent="0.25">
      <c r="J165" s="1"/>
    </row>
    <row r="166" spans="10:10" x14ac:dyDescent="0.25">
      <c r="J166" s="1"/>
    </row>
    <row r="167" spans="10:10" x14ac:dyDescent="0.25">
      <c r="J167" s="1"/>
    </row>
    <row r="168" spans="10:10" x14ac:dyDescent="0.25">
      <c r="J168" s="1"/>
    </row>
    <row r="169" spans="10:10" x14ac:dyDescent="0.25">
      <c r="J169" s="1"/>
    </row>
    <row r="170" spans="10:10" x14ac:dyDescent="0.25">
      <c r="J170" s="1"/>
    </row>
    <row r="171" spans="10:10" x14ac:dyDescent="0.25">
      <c r="J171" s="1"/>
    </row>
    <row r="172" spans="10:10" x14ac:dyDescent="0.25">
      <c r="J172" s="1"/>
    </row>
    <row r="173" spans="10:10" x14ac:dyDescent="0.25">
      <c r="J173" s="1"/>
    </row>
    <row r="174" spans="10:10" x14ac:dyDescent="0.25">
      <c r="J174" s="1"/>
    </row>
    <row r="175" spans="10:10" x14ac:dyDescent="0.25">
      <c r="J175" s="1"/>
    </row>
    <row r="176" spans="10:10" x14ac:dyDescent="0.25">
      <c r="J176" s="1"/>
    </row>
    <row r="177" spans="10:10" x14ac:dyDescent="0.25">
      <c r="J177" s="1"/>
    </row>
    <row r="178" spans="10:10" x14ac:dyDescent="0.25">
      <c r="J178" s="1"/>
    </row>
    <row r="179" spans="10:10" x14ac:dyDescent="0.25">
      <c r="J179" s="1"/>
    </row>
    <row r="180" spans="10:10" x14ac:dyDescent="0.25">
      <c r="J180" s="1"/>
    </row>
    <row r="181" spans="10:10" x14ac:dyDescent="0.25">
      <c r="J181" s="1"/>
    </row>
    <row r="182" spans="10:10" x14ac:dyDescent="0.25">
      <c r="J182" s="1"/>
    </row>
    <row r="183" spans="10:10" x14ac:dyDescent="0.25">
      <c r="J183" s="1"/>
    </row>
    <row r="184" spans="10:10" x14ac:dyDescent="0.25">
      <c r="J184" s="1"/>
    </row>
    <row r="185" spans="10:10" x14ac:dyDescent="0.25">
      <c r="J185" s="1"/>
    </row>
    <row r="186" spans="10:10" x14ac:dyDescent="0.25">
      <c r="J186" s="1"/>
    </row>
    <row r="187" spans="10:10" x14ac:dyDescent="0.25">
      <c r="J187" s="1"/>
    </row>
    <row r="188" spans="10:10" x14ac:dyDescent="0.25">
      <c r="J188" s="1"/>
    </row>
    <row r="189" spans="10:10" x14ac:dyDescent="0.25">
      <c r="J189" s="1"/>
    </row>
    <row r="190" spans="10:10" x14ac:dyDescent="0.25">
      <c r="J190" s="1"/>
    </row>
    <row r="191" spans="10:10" x14ac:dyDescent="0.25">
      <c r="J191" s="1"/>
    </row>
    <row r="192" spans="10:10" x14ac:dyDescent="0.25">
      <c r="J192" s="1"/>
    </row>
    <row r="193" spans="10:10" x14ac:dyDescent="0.25">
      <c r="J193" s="1"/>
    </row>
    <row r="194" spans="10:10" x14ac:dyDescent="0.25">
      <c r="J194" s="1"/>
    </row>
    <row r="195" spans="10:10" x14ac:dyDescent="0.25">
      <c r="J195" s="1"/>
    </row>
    <row r="196" spans="10:10" x14ac:dyDescent="0.25">
      <c r="J196" s="1"/>
    </row>
    <row r="197" spans="10:10" x14ac:dyDescent="0.25">
      <c r="J197" s="1"/>
    </row>
    <row r="198" spans="10:10" x14ac:dyDescent="0.25">
      <c r="J198" s="1"/>
    </row>
    <row r="199" spans="10:10" x14ac:dyDescent="0.25">
      <c r="J199" s="1"/>
    </row>
    <row r="200" spans="10:10" x14ac:dyDescent="0.25">
      <c r="J200" s="1"/>
    </row>
    <row r="201" spans="10:10" x14ac:dyDescent="0.25">
      <c r="J201" s="1"/>
    </row>
    <row r="202" spans="10:10" x14ac:dyDescent="0.25">
      <c r="J202" s="1"/>
    </row>
    <row r="203" spans="10:10" x14ac:dyDescent="0.25">
      <c r="J203" s="1"/>
    </row>
    <row r="204" spans="10:10" x14ac:dyDescent="0.25">
      <c r="J204" s="1"/>
    </row>
    <row r="205" spans="10:10" x14ac:dyDescent="0.25">
      <c r="J205" s="1"/>
    </row>
    <row r="206" spans="10:10" x14ac:dyDescent="0.25">
      <c r="J206" s="1"/>
    </row>
    <row r="207" spans="10:10" x14ac:dyDescent="0.25">
      <c r="J207" s="1"/>
    </row>
    <row r="208" spans="10:10" x14ac:dyDescent="0.25">
      <c r="J208" s="1"/>
    </row>
    <row r="209" spans="10:10" x14ac:dyDescent="0.25">
      <c r="J209" s="1"/>
    </row>
    <row r="210" spans="10:10" x14ac:dyDescent="0.25">
      <c r="J210" s="1"/>
    </row>
    <row r="211" spans="10:10" x14ac:dyDescent="0.25">
      <c r="J211" s="1"/>
    </row>
    <row r="212" spans="10:10" x14ac:dyDescent="0.25">
      <c r="J212" s="1"/>
    </row>
    <row r="213" spans="10:10" x14ac:dyDescent="0.25">
      <c r="J213" s="1"/>
    </row>
    <row r="214" spans="10:10" x14ac:dyDescent="0.25">
      <c r="J214" s="1"/>
    </row>
    <row r="215" spans="10:10" x14ac:dyDescent="0.25">
      <c r="J215" s="1"/>
    </row>
    <row r="216" spans="10:10" x14ac:dyDescent="0.25">
      <c r="J216" s="1"/>
    </row>
    <row r="217" spans="10:10" x14ac:dyDescent="0.25">
      <c r="J217" s="1"/>
    </row>
    <row r="234" spans="10:10" x14ac:dyDescent="0.25">
      <c r="J234" s="1"/>
    </row>
    <row r="235" spans="10:10" x14ac:dyDescent="0.25">
      <c r="J235" s="1"/>
    </row>
    <row r="236" spans="10:10" x14ac:dyDescent="0.25">
      <c r="J236" s="1"/>
    </row>
    <row r="237" spans="10:10" x14ac:dyDescent="0.25">
      <c r="J237" s="1"/>
    </row>
    <row r="238" spans="10:10" x14ac:dyDescent="0.25">
      <c r="J238" s="1"/>
    </row>
    <row r="239" spans="10:10" x14ac:dyDescent="0.25">
      <c r="J239" s="1"/>
    </row>
    <row r="240" spans="10:10" x14ac:dyDescent="0.25">
      <c r="J240" s="1"/>
    </row>
    <row r="241" spans="10:10" x14ac:dyDescent="0.25">
      <c r="J241" s="1"/>
    </row>
    <row r="242" spans="10:10" x14ac:dyDescent="0.25">
      <c r="J242" s="1"/>
    </row>
    <row r="243" spans="10:10" x14ac:dyDescent="0.25">
      <c r="J243" s="1"/>
    </row>
    <row r="244" spans="10:10" x14ac:dyDescent="0.25">
      <c r="J244" s="1"/>
    </row>
    <row r="245" spans="10:10" x14ac:dyDescent="0.25">
      <c r="J245" s="1"/>
    </row>
    <row r="246" spans="10:10" x14ac:dyDescent="0.25">
      <c r="J246" s="1"/>
    </row>
    <row r="247" spans="10:10" x14ac:dyDescent="0.25">
      <c r="J247" s="1"/>
    </row>
    <row r="248" spans="10:10" x14ac:dyDescent="0.25">
      <c r="J248" s="1"/>
    </row>
    <row r="249" spans="10:10" x14ac:dyDescent="0.25">
      <c r="J249" s="1"/>
    </row>
    <row r="250" spans="10:10" x14ac:dyDescent="0.25">
      <c r="J250" s="1"/>
    </row>
    <row r="251" spans="10:10" x14ac:dyDescent="0.25">
      <c r="J251" s="1"/>
    </row>
    <row r="252" spans="10:10" x14ac:dyDescent="0.25">
      <c r="J252" s="1"/>
    </row>
    <row r="253" spans="10:10" x14ac:dyDescent="0.25">
      <c r="J253" s="1"/>
    </row>
    <row r="254" spans="10:10" x14ac:dyDescent="0.25">
      <c r="J254" s="1"/>
    </row>
    <row r="255" spans="10:10" x14ac:dyDescent="0.25">
      <c r="J255" s="1"/>
    </row>
    <row r="256" spans="10:10" x14ac:dyDescent="0.25">
      <c r="J256" s="1"/>
    </row>
    <row r="257" spans="10:10" x14ac:dyDescent="0.25">
      <c r="J257" s="1"/>
    </row>
    <row r="258" spans="10:10" x14ac:dyDescent="0.25">
      <c r="J258" s="1"/>
    </row>
    <row r="259" spans="10:10" x14ac:dyDescent="0.25">
      <c r="J259" s="1"/>
    </row>
    <row r="260" spans="10:10" x14ac:dyDescent="0.25">
      <c r="J260" s="1"/>
    </row>
    <row r="261" spans="10:10" x14ac:dyDescent="0.25">
      <c r="J261" s="1"/>
    </row>
    <row r="262" spans="10:10" x14ac:dyDescent="0.25">
      <c r="J262" s="1"/>
    </row>
    <row r="263" spans="10:10" x14ac:dyDescent="0.25">
      <c r="J263" s="1"/>
    </row>
    <row r="264" spans="10:10" x14ac:dyDescent="0.25">
      <c r="J264" s="1"/>
    </row>
    <row r="265" spans="10:10" x14ac:dyDescent="0.25">
      <c r="J265" s="1"/>
    </row>
    <row r="266" spans="10:10" x14ac:dyDescent="0.25">
      <c r="J266" s="1"/>
    </row>
    <row r="267" spans="10:10" x14ac:dyDescent="0.25">
      <c r="J267" s="1"/>
    </row>
    <row r="268" spans="10:10" x14ac:dyDescent="0.25">
      <c r="J268" s="1"/>
    </row>
    <row r="269" spans="10:10" x14ac:dyDescent="0.25">
      <c r="J269" s="1"/>
    </row>
    <row r="270" spans="10:10" x14ac:dyDescent="0.25">
      <c r="J270" s="1"/>
    </row>
    <row r="271" spans="10:10" x14ac:dyDescent="0.25">
      <c r="J271" s="1"/>
    </row>
    <row r="272" spans="10:10" x14ac:dyDescent="0.25">
      <c r="J272" s="1"/>
    </row>
    <row r="273" spans="10:10" x14ac:dyDescent="0.25">
      <c r="J273" s="1"/>
    </row>
    <row r="274" spans="10:10" x14ac:dyDescent="0.25">
      <c r="J274" s="1"/>
    </row>
    <row r="275" spans="10:10" x14ac:dyDescent="0.25">
      <c r="J275" s="1"/>
    </row>
    <row r="276" spans="10:10" x14ac:dyDescent="0.25">
      <c r="J276" s="1"/>
    </row>
    <row r="277" spans="10:10" x14ac:dyDescent="0.25">
      <c r="J277" s="1"/>
    </row>
    <row r="278" spans="10:10" x14ac:dyDescent="0.25">
      <c r="J278" s="1"/>
    </row>
    <row r="279" spans="10:10" x14ac:dyDescent="0.25">
      <c r="J279" s="1"/>
    </row>
    <row r="280" spans="10:10" x14ac:dyDescent="0.25">
      <c r="J280" s="1"/>
    </row>
    <row r="281" spans="10:10" x14ac:dyDescent="0.25">
      <c r="J281" s="1"/>
    </row>
    <row r="282" spans="10:10" x14ac:dyDescent="0.25">
      <c r="J282" s="1"/>
    </row>
    <row r="283" spans="10:10" x14ac:dyDescent="0.25">
      <c r="J283" s="1"/>
    </row>
    <row r="284" spans="10:10" x14ac:dyDescent="0.25">
      <c r="J284" s="1"/>
    </row>
    <row r="285" spans="10:10" x14ac:dyDescent="0.25">
      <c r="J285" s="1"/>
    </row>
    <row r="286" spans="10:10" x14ac:dyDescent="0.25">
      <c r="J286" s="1"/>
    </row>
    <row r="287" spans="10:10" x14ac:dyDescent="0.25">
      <c r="J287" s="1"/>
    </row>
  </sheetData>
  <sheetProtection algorithmName="SHA-512" hashValue="qaSvABqqACWdzrnIrfoJkyR1KF93c3KWyexSGH1wJHlWzC63i4mLZhltvjK4OzJT/37jNQJ8K5N2jGVYJiphkQ==" saltValue="coQCqw15HJIVL8fTjH7g+Q==" spinCount="100000" sheet="1" objects="1" scenarios="1"/>
  <mergeCells count="46">
    <mergeCell ref="A5:I5"/>
    <mergeCell ref="E21:F21"/>
    <mergeCell ref="A38:A39"/>
    <mergeCell ref="B38:B39"/>
    <mergeCell ref="A42:D42"/>
    <mergeCell ref="E31:F31"/>
    <mergeCell ref="E32:F32"/>
    <mergeCell ref="A29:A30"/>
    <mergeCell ref="B29:B30"/>
    <mergeCell ref="E29:F29"/>
    <mergeCell ref="E30:F30"/>
    <mergeCell ref="B10:B11"/>
    <mergeCell ref="E10:F10"/>
    <mergeCell ref="A27:A28"/>
    <mergeCell ref="B27:B28"/>
    <mergeCell ref="E27:F27"/>
    <mergeCell ref="A47:A48"/>
    <mergeCell ref="B47:B48"/>
    <mergeCell ref="A31:A32"/>
    <mergeCell ref="B31:B32"/>
    <mergeCell ref="B40:B41"/>
    <mergeCell ref="A40:A41"/>
    <mergeCell ref="E15:F15"/>
    <mergeCell ref="E24:F24"/>
    <mergeCell ref="E22:F22"/>
    <mergeCell ref="E28:F28"/>
    <mergeCell ref="A25:A26"/>
    <mergeCell ref="B25:B26"/>
    <mergeCell ref="E26:F26"/>
    <mergeCell ref="E25:F25"/>
    <mergeCell ref="H7:I7"/>
    <mergeCell ref="E9:F9"/>
    <mergeCell ref="E8:F8"/>
    <mergeCell ref="A23:A24"/>
    <mergeCell ref="B23:B24"/>
    <mergeCell ref="E23:F23"/>
    <mergeCell ref="A10:A11"/>
    <mergeCell ref="A18:I18"/>
    <mergeCell ref="E12:F12"/>
    <mergeCell ref="E13:F13"/>
    <mergeCell ref="E11:F11"/>
    <mergeCell ref="A12:A13"/>
    <mergeCell ref="B12:B13"/>
    <mergeCell ref="A14:A15"/>
    <mergeCell ref="B14:B15"/>
    <mergeCell ref="E14:F14"/>
  </mergeCell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66"/>
  <sheetViews>
    <sheetView showGridLines="0" zoomScale="90" zoomScaleNormal="90" workbookViewId="0">
      <selection activeCell="C60" sqref="C60"/>
    </sheetView>
  </sheetViews>
  <sheetFormatPr defaultColWidth="27.42578125" defaultRowHeight="15" x14ac:dyDescent="0.25"/>
  <cols>
    <col min="1" max="1" width="53.5703125" style="11" customWidth="1"/>
    <col min="2" max="3" width="13.85546875" style="11" customWidth="1"/>
    <col min="4" max="4" width="15.7109375" style="113" customWidth="1"/>
    <col min="5" max="16384" width="27.42578125" style="11"/>
  </cols>
  <sheetData>
    <row r="1" spans="1:5" s="21" customFormat="1" ht="24" thickBot="1" x14ac:dyDescent="0.4">
      <c r="A1" s="703" t="s">
        <v>246</v>
      </c>
      <c r="B1" s="704"/>
      <c r="C1" s="704"/>
      <c r="D1" s="704"/>
      <c r="E1" s="705"/>
    </row>
    <row r="2" spans="1:5" s="21" customFormat="1" ht="24" thickBot="1" x14ac:dyDescent="0.4">
      <c r="A2" s="34"/>
      <c r="D2" s="112"/>
    </row>
    <row r="3" spans="1:5" s="21" customFormat="1" ht="135.75" customHeight="1" thickBot="1" x14ac:dyDescent="0.4">
      <c r="A3" s="715" t="s">
        <v>149</v>
      </c>
      <c r="B3" s="716"/>
      <c r="C3" s="716"/>
      <c r="D3" s="716"/>
      <c r="E3" s="717"/>
    </row>
    <row r="4" spans="1:5" s="21" customFormat="1" ht="24" thickBot="1" x14ac:dyDescent="0.4">
      <c r="A4" s="34"/>
      <c r="D4" s="112"/>
    </row>
    <row r="5" spans="1:5" s="21" customFormat="1" ht="24" thickBot="1" x14ac:dyDescent="0.4">
      <c r="A5" s="708" t="s">
        <v>60</v>
      </c>
      <c r="B5" s="709"/>
      <c r="C5" s="709"/>
      <c r="D5" s="709"/>
      <c r="E5" s="710"/>
    </row>
    <row r="6" spans="1:5" s="21" customFormat="1" ht="32.25" thickBot="1" x14ac:dyDescent="0.4">
      <c r="A6" s="331" t="s">
        <v>10</v>
      </c>
      <c r="B6" s="332" t="s">
        <v>4</v>
      </c>
      <c r="C6" s="711" t="s">
        <v>18</v>
      </c>
      <c r="D6" s="712"/>
      <c r="E6" s="245" t="s">
        <v>38</v>
      </c>
    </row>
    <row r="7" spans="1:5" s="21" customFormat="1" ht="31.5" x14ac:dyDescent="0.35">
      <c r="A7" s="266" t="s">
        <v>61</v>
      </c>
      <c r="B7" s="267">
        <v>18</v>
      </c>
      <c r="C7" s="713"/>
      <c r="D7" s="714"/>
      <c r="E7" s="268">
        <f>C7*B7</f>
        <v>0</v>
      </c>
    </row>
    <row r="8" spans="1:5" s="21" customFormat="1" ht="31.5" x14ac:dyDescent="0.35">
      <c r="A8" s="54" t="s">
        <v>62</v>
      </c>
      <c r="B8" s="44">
        <v>18</v>
      </c>
      <c r="C8" s="706"/>
      <c r="D8" s="707"/>
      <c r="E8" s="55">
        <f t="shared" ref="E8:E12" si="0">C8*B8</f>
        <v>0</v>
      </c>
    </row>
    <row r="9" spans="1:5" s="21" customFormat="1" ht="31.5" x14ac:dyDescent="0.35">
      <c r="A9" s="54" t="s">
        <v>63</v>
      </c>
      <c r="B9" s="44">
        <v>18</v>
      </c>
      <c r="C9" s="706"/>
      <c r="D9" s="707"/>
      <c r="E9" s="55">
        <f t="shared" si="0"/>
        <v>0</v>
      </c>
    </row>
    <row r="10" spans="1:5" s="21" customFormat="1" ht="31.5" x14ac:dyDescent="0.35">
      <c r="A10" s="54" t="s">
        <v>64</v>
      </c>
      <c r="B10" s="44">
        <v>18</v>
      </c>
      <c r="C10" s="706"/>
      <c r="D10" s="707"/>
      <c r="E10" s="55">
        <f t="shared" si="0"/>
        <v>0</v>
      </c>
    </row>
    <row r="11" spans="1:5" s="21" customFormat="1" ht="31.5" x14ac:dyDescent="0.35">
      <c r="A11" s="54" t="s">
        <v>65</v>
      </c>
      <c r="B11" s="44">
        <v>18</v>
      </c>
      <c r="C11" s="706"/>
      <c r="D11" s="707"/>
      <c r="E11" s="55">
        <f t="shared" si="0"/>
        <v>0</v>
      </c>
    </row>
    <row r="12" spans="1:5" s="21" customFormat="1" ht="32.25" thickBot="1" x14ac:dyDescent="0.4">
      <c r="A12" s="54" t="s">
        <v>66</v>
      </c>
      <c r="B12" s="44">
        <v>10</v>
      </c>
      <c r="C12" s="706"/>
      <c r="D12" s="707"/>
      <c r="E12" s="55">
        <f t="shared" si="0"/>
        <v>0</v>
      </c>
    </row>
    <row r="13" spans="1:5" s="21" customFormat="1" ht="24" thickBot="1" x14ac:dyDescent="0.4">
      <c r="A13" s="694" t="s">
        <v>37</v>
      </c>
      <c r="B13" s="695"/>
      <c r="C13" s="695"/>
      <c r="D13" s="695"/>
      <c r="E13" s="127">
        <f>SUM(E7:E12)/100</f>
        <v>0</v>
      </c>
    </row>
    <row r="15" spans="1:5" ht="15.75" thickBot="1" x14ac:dyDescent="0.3"/>
    <row r="16" spans="1:5" ht="24" thickBot="1" x14ac:dyDescent="0.4">
      <c r="A16" s="476" t="s">
        <v>204</v>
      </c>
      <c r="B16" s="477"/>
      <c r="C16" s="478"/>
    </row>
    <row r="17" spans="1:8" ht="45" x14ac:dyDescent="0.25">
      <c r="A17" s="479" t="s">
        <v>10</v>
      </c>
      <c r="B17" s="143" t="s">
        <v>4</v>
      </c>
      <c r="C17" s="144" t="s">
        <v>18</v>
      </c>
      <c r="D17" s="471" t="s">
        <v>38</v>
      </c>
    </row>
    <row r="18" spans="1:8" x14ac:dyDescent="0.25">
      <c r="A18" s="12" t="s">
        <v>27</v>
      </c>
      <c r="B18" s="109">
        <v>15</v>
      </c>
      <c r="C18" s="434"/>
      <c r="D18" s="472">
        <f>C18*B18</f>
        <v>0</v>
      </c>
    </row>
    <row r="19" spans="1:8" x14ac:dyDescent="0.25">
      <c r="A19" s="12" t="s">
        <v>28</v>
      </c>
      <c r="B19" s="109">
        <v>5</v>
      </c>
      <c r="C19" s="434"/>
      <c r="D19" s="472">
        <f t="shared" ref="D19:D32" si="1">C19*B19</f>
        <v>0</v>
      </c>
    </row>
    <row r="20" spans="1:8" x14ac:dyDescent="0.25">
      <c r="A20" s="12" t="s">
        <v>148</v>
      </c>
      <c r="B20" s="109">
        <v>25</v>
      </c>
      <c r="C20" s="434"/>
      <c r="D20" s="472">
        <f t="shared" si="1"/>
        <v>0</v>
      </c>
      <c r="E20" s="19"/>
    </row>
    <row r="21" spans="1:8" x14ac:dyDescent="0.25">
      <c r="A21" s="12" t="s">
        <v>196</v>
      </c>
      <c r="B21" s="109">
        <v>1</v>
      </c>
      <c r="C21" s="434"/>
      <c r="D21" s="472">
        <f t="shared" si="1"/>
        <v>0</v>
      </c>
      <c r="E21" s="19"/>
    </row>
    <row r="22" spans="1:8" x14ac:dyDescent="0.25">
      <c r="A22" s="12" t="s">
        <v>197</v>
      </c>
      <c r="B22" s="109">
        <v>6</v>
      </c>
      <c r="C22" s="434"/>
      <c r="D22" s="472">
        <f t="shared" si="1"/>
        <v>0</v>
      </c>
      <c r="E22" s="19"/>
    </row>
    <row r="23" spans="1:8" x14ac:dyDescent="0.25">
      <c r="A23" s="12" t="s">
        <v>29</v>
      </c>
      <c r="B23" s="109">
        <v>1</v>
      </c>
      <c r="C23" s="434"/>
      <c r="D23" s="472">
        <f t="shared" si="1"/>
        <v>0</v>
      </c>
      <c r="E23" s="19"/>
    </row>
    <row r="24" spans="1:8" x14ac:dyDescent="0.25">
      <c r="A24" s="12" t="s">
        <v>198</v>
      </c>
      <c r="B24" s="109">
        <v>1</v>
      </c>
      <c r="C24" s="434"/>
      <c r="D24" s="472">
        <f t="shared" si="1"/>
        <v>0</v>
      </c>
      <c r="E24" s="19"/>
    </row>
    <row r="25" spans="1:8" x14ac:dyDescent="0.25">
      <c r="A25" s="12" t="s">
        <v>240</v>
      </c>
      <c r="B25" s="109">
        <v>1</v>
      </c>
      <c r="C25" s="434"/>
      <c r="D25" s="472">
        <f t="shared" si="1"/>
        <v>0</v>
      </c>
    </row>
    <row r="26" spans="1:8" x14ac:dyDescent="0.25">
      <c r="A26" s="12" t="s">
        <v>30</v>
      </c>
      <c r="B26" s="109">
        <v>9</v>
      </c>
      <c r="C26" s="434"/>
      <c r="D26" s="472">
        <f t="shared" si="1"/>
        <v>0</v>
      </c>
    </row>
    <row r="27" spans="1:8" x14ac:dyDescent="0.25">
      <c r="A27" s="12" t="s">
        <v>208</v>
      </c>
      <c r="B27" s="109">
        <v>11</v>
      </c>
      <c r="C27" s="434"/>
      <c r="D27" s="472">
        <f t="shared" si="1"/>
        <v>0</v>
      </c>
    </row>
    <row r="28" spans="1:8" x14ac:dyDescent="0.25">
      <c r="A28" s="12" t="s">
        <v>199</v>
      </c>
      <c r="B28" s="109">
        <v>5</v>
      </c>
      <c r="C28" s="434"/>
      <c r="D28" s="472">
        <f t="shared" si="1"/>
        <v>0</v>
      </c>
    </row>
    <row r="29" spans="1:8" x14ac:dyDescent="0.25">
      <c r="A29" s="12" t="s">
        <v>200</v>
      </c>
      <c r="B29" s="109">
        <v>2</v>
      </c>
      <c r="C29" s="434"/>
      <c r="D29" s="472">
        <f t="shared" si="1"/>
        <v>0</v>
      </c>
    </row>
    <row r="30" spans="1:8" x14ac:dyDescent="0.25">
      <c r="A30" s="12" t="s">
        <v>203</v>
      </c>
      <c r="B30" s="109">
        <v>4</v>
      </c>
      <c r="C30" s="434"/>
      <c r="D30" s="472">
        <f t="shared" si="1"/>
        <v>0</v>
      </c>
      <c r="F30" s="19"/>
      <c r="G30" s="19"/>
      <c r="H30" s="19"/>
    </row>
    <row r="31" spans="1:8" x14ac:dyDescent="0.25">
      <c r="A31" s="12" t="s">
        <v>54</v>
      </c>
      <c r="B31" s="109">
        <v>1</v>
      </c>
      <c r="C31" s="434"/>
      <c r="D31" s="472">
        <f t="shared" si="1"/>
        <v>0</v>
      </c>
      <c r="F31" s="19"/>
      <c r="G31" s="19"/>
      <c r="H31" s="19"/>
    </row>
    <row r="32" spans="1:8" ht="15.75" thickBot="1" x14ac:dyDescent="0.3">
      <c r="A32" s="481" t="s">
        <v>209</v>
      </c>
      <c r="B32" s="482">
        <v>13</v>
      </c>
      <c r="C32" s="431"/>
      <c r="D32" s="472">
        <f t="shared" si="1"/>
        <v>0</v>
      </c>
      <c r="F32" s="19"/>
      <c r="G32" s="19"/>
      <c r="H32" s="19"/>
    </row>
    <row r="33" spans="1:8" ht="15.75" thickBot="1" x14ac:dyDescent="0.3">
      <c r="A33" s="473" t="s">
        <v>37</v>
      </c>
      <c r="B33" s="474">
        <f>SUM(B18:B32)</f>
        <v>100</v>
      </c>
      <c r="C33" s="480"/>
      <c r="D33" s="475">
        <f>SUM(D18:D32)/100</f>
        <v>0</v>
      </c>
      <c r="F33" s="19"/>
      <c r="G33" s="19"/>
      <c r="H33" s="19"/>
    </row>
    <row r="34" spans="1:8" x14ac:dyDescent="0.25">
      <c r="A34" s="122"/>
      <c r="B34" s="122"/>
      <c r="C34" s="123"/>
      <c r="F34" s="19"/>
      <c r="G34" s="19"/>
      <c r="H34" s="19"/>
    </row>
    <row r="35" spans="1:8" ht="15.75" thickBot="1" x14ac:dyDescent="0.3">
      <c r="A35" s="19"/>
      <c r="B35" s="19"/>
      <c r="C35" s="19"/>
      <c r="D35" s="114"/>
      <c r="F35" s="19"/>
      <c r="G35" s="19"/>
      <c r="H35" s="19"/>
    </row>
    <row r="36" spans="1:8" ht="23.25" x14ac:dyDescent="0.35">
      <c r="A36" s="191" t="s">
        <v>106</v>
      </c>
      <c r="B36" s="192"/>
      <c r="C36" s="193"/>
      <c r="F36" s="19"/>
      <c r="G36" s="19"/>
      <c r="H36" s="19"/>
    </row>
    <row r="37" spans="1:8" ht="45" x14ac:dyDescent="0.25">
      <c r="A37" s="190" t="s">
        <v>10</v>
      </c>
      <c r="B37" s="143" t="s">
        <v>4</v>
      </c>
      <c r="C37" s="145" t="s">
        <v>18</v>
      </c>
      <c r="D37" s="145" t="s">
        <v>38</v>
      </c>
      <c r="F37" s="19"/>
      <c r="G37" s="19"/>
      <c r="H37" s="19"/>
    </row>
    <row r="38" spans="1:8" x14ac:dyDescent="0.25">
      <c r="A38" s="118" t="s">
        <v>107</v>
      </c>
      <c r="B38" s="109">
        <v>25</v>
      </c>
      <c r="C38" s="432"/>
      <c r="D38" s="43">
        <f>C38*B38</f>
        <v>0</v>
      </c>
      <c r="F38" s="19"/>
      <c r="G38" s="19"/>
      <c r="H38" s="19"/>
    </row>
    <row r="39" spans="1:8" x14ac:dyDescent="0.25">
      <c r="A39" s="118" t="s">
        <v>108</v>
      </c>
      <c r="B39" s="109">
        <v>1</v>
      </c>
      <c r="C39" s="432"/>
      <c r="D39" s="43">
        <f t="shared" ref="D39:D49" si="2">C39*B39</f>
        <v>0</v>
      </c>
      <c r="F39" s="19"/>
      <c r="G39" s="19"/>
      <c r="H39" s="19"/>
    </row>
    <row r="40" spans="1:8" x14ac:dyDescent="0.25">
      <c r="A40" s="118" t="s">
        <v>109</v>
      </c>
      <c r="B40" s="109">
        <v>1</v>
      </c>
      <c r="C40" s="432"/>
      <c r="D40" s="43">
        <f t="shared" si="2"/>
        <v>0</v>
      </c>
    </row>
    <row r="41" spans="1:8" x14ac:dyDescent="0.25">
      <c r="A41" s="118" t="s">
        <v>110</v>
      </c>
      <c r="B41" s="109">
        <v>1</v>
      </c>
      <c r="C41" s="432"/>
      <c r="D41" s="43">
        <f t="shared" si="2"/>
        <v>0</v>
      </c>
    </row>
    <row r="42" spans="1:8" x14ac:dyDescent="0.25">
      <c r="A42" s="118" t="s">
        <v>111</v>
      </c>
      <c r="B42" s="109">
        <v>14</v>
      </c>
      <c r="C42" s="432"/>
      <c r="D42" s="43">
        <f t="shared" si="2"/>
        <v>0</v>
      </c>
    </row>
    <row r="43" spans="1:8" s="19" customFormat="1" x14ac:dyDescent="0.25">
      <c r="A43" s="118" t="s">
        <v>112</v>
      </c>
      <c r="B43" s="109">
        <v>6</v>
      </c>
      <c r="C43" s="432"/>
      <c r="D43" s="43">
        <f t="shared" si="2"/>
        <v>0</v>
      </c>
      <c r="E43" s="11"/>
      <c r="F43" s="11"/>
      <c r="G43" s="11"/>
      <c r="H43" s="11"/>
    </row>
    <row r="44" spans="1:8" s="19" customFormat="1" x14ac:dyDescent="0.25">
      <c r="A44" s="118" t="s">
        <v>201</v>
      </c>
      <c r="B44" s="109">
        <v>1</v>
      </c>
      <c r="C44" s="432"/>
      <c r="D44" s="43">
        <f t="shared" si="2"/>
        <v>0</v>
      </c>
      <c r="E44" s="11"/>
      <c r="F44" s="11"/>
      <c r="G44" s="11"/>
      <c r="H44" s="11"/>
    </row>
    <row r="45" spans="1:8" s="19" customFormat="1" x14ac:dyDescent="0.25">
      <c r="A45" s="118" t="s">
        <v>205</v>
      </c>
      <c r="B45" s="109">
        <v>1</v>
      </c>
      <c r="C45" s="432"/>
      <c r="D45" s="43">
        <f t="shared" si="2"/>
        <v>0</v>
      </c>
      <c r="E45" s="11"/>
      <c r="F45" s="11"/>
      <c r="G45" s="11"/>
      <c r="H45" s="11"/>
    </row>
    <row r="46" spans="1:8" s="19" customFormat="1" x14ac:dyDescent="0.25">
      <c r="A46" s="118" t="s">
        <v>113</v>
      </c>
      <c r="B46" s="109">
        <v>13</v>
      </c>
      <c r="C46" s="432"/>
      <c r="D46" s="43">
        <f t="shared" si="2"/>
        <v>0</v>
      </c>
      <c r="E46" s="11"/>
      <c r="F46" s="11"/>
      <c r="G46" s="11"/>
      <c r="H46" s="11"/>
    </row>
    <row r="47" spans="1:8" x14ac:dyDescent="0.25">
      <c r="A47" s="118" t="s">
        <v>202</v>
      </c>
      <c r="B47" s="109">
        <v>23</v>
      </c>
      <c r="C47" s="432"/>
      <c r="D47" s="43">
        <f t="shared" si="2"/>
        <v>0</v>
      </c>
    </row>
    <row r="48" spans="1:8" x14ac:dyDescent="0.25">
      <c r="A48" s="264" t="s">
        <v>206</v>
      </c>
      <c r="B48" s="265">
        <v>7</v>
      </c>
      <c r="C48" s="433"/>
      <c r="D48" s="43">
        <f t="shared" si="2"/>
        <v>0</v>
      </c>
    </row>
    <row r="49" spans="1:4" ht="15.75" thickBot="1" x14ac:dyDescent="0.3">
      <c r="A49" s="124" t="s">
        <v>207</v>
      </c>
      <c r="B49" s="125">
        <v>7</v>
      </c>
      <c r="C49" s="433"/>
      <c r="D49" s="43">
        <f t="shared" si="2"/>
        <v>0</v>
      </c>
    </row>
    <row r="50" spans="1:4" ht="15.75" thickBot="1" x14ac:dyDescent="0.3">
      <c r="A50" s="121" t="s">
        <v>37</v>
      </c>
      <c r="B50" s="126">
        <f>SUM(B38:B49)</f>
        <v>100</v>
      </c>
      <c r="C50" s="115"/>
      <c r="D50" s="127">
        <f>SUM(D38:D49)/100</f>
        <v>0</v>
      </c>
    </row>
    <row r="51" spans="1:4" ht="15.75" thickBot="1" x14ac:dyDescent="0.3">
      <c r="A51" s="113"/>
      <c r="D51" s="11"/>
    </row>
    <row r="52" spans="1:4" ht="23.25" x14ac:dyDescent="0.35">
      <c r="A52" s="191" t="s">
        <v>243</v>
      </c>
      <c r="B52" s="192"/>
      <c r="C52" s="193"/>
    </row>
    <row r="53" spans="1:4" ht="45" x14ac:dyDescent="0.25">
      <c r="A53" s="190" t="s">
        <v>10</v>
      </c>
      <c r="B53" s="143" t="s">
        <v>4</v>
      </c>
      <c r="C53" s="145" t="s">
        <v>18</v>
      </c>
      <c r="D53" s="145" t="s">
        <v>38</v>
      </c>
    </row>
    <row r="54" spans="1:4" x14ac:dyDescent="0.25">
      <c r="A54" s="118" t="s">
        <v>242</v>
      </c>
      <c r="B54" s="109">
        <v>50</v>
      </c>
      <c r="C54" s="432"/>
      <c r="D54" s="43">
        <f>C54*B54</f>
        <v>0</v>
      </c>
    </row>
    <row r="55" spans="1:4" ht="15.75" thickBot="1" x14ac:dyDescent="0.3">
      <c r="A55" s="124" t="s">
        <v>244</v>
      </c>
      <c r="B55" s="125">
        <v>50</v>
      </c>
      <c r="C55" s="433"/>
      <c r="D55" s="43">
        <f t="shared" ref="D55" si="3">C55*B55</f>
        <v>0</v>
      </c>
    </row>
    <row r="56" spans="1:4" ht="15.75" thickBot="1" x14ac:dyDescent="0.3">
      <c r="A56" s="121" t="s">
        <v>37</v>
      </c>
      <c r="B56" s="126">
        <f>SUM(B54:B55)</f>
        <v>100</v>
      </c>
      <c r="C56" s="115"/>
      <c r="D56" s="127">
        <f>SUM(D54:D55)/100</f>
        <v>0</v>
      </c>
    </row>
    <row r="57" spans="1:4" ht="15.75" thickBot="1" x14ac:dyDescent="0.3">
      <c r="A57" s="113"/>
      <c r="D57" s="11"/>
    </row>
    <row r="58" spans="1:4" ht="23.25" x14ac:dyDescent="0.35">
      <c r="A58" s="698" t="s">
        <v>58</v>
      </c>
      <c r="B58" s="699"/>
      <c r="C58" s="700"/>
    </row>
    <row r="59" spans="1:4" ht="75" x14ac:dyDescent="0.25">
      <c r="A59" s="701" t="s">
        <v>10</v>
      </c>
      <c r="B59" s="702"/>
      <c r="C59" s="144" t="s">
        <v>68</v>
      </c>
      <c r="D59" s="194" t="s">
        <v>114</v>
      </c>
    </row>
    <row r="60" spans="1:4" ht="15.75" thickBot="1" x14ac:dyDescent="0.3">
      <c r="A60" s="696" t="s">
        <v>59</v>
      </c>
      <c r="B60" s="697"/>
      <c r="C60" s="431"/>
    </row>
    <row r="62" spans="1:4" x14ac:dyDescent="0.25">
      <c r="D62" s="11"/>
    </row>
    <row r="63" spans="1:4" x14ac:dyDescent="0.25">
      <c r="D63" s="11"/>
    </row>
    <row r="64" spans="1:4" x14ac:dyDescent="0.25">
      <c r="D64" s="11"/>
    </row>
    <row r="65" spans="4:4" x14ac:dyDescent="0.25">
      <c r="D65" s="11"/>
    </row>
    <row r="66" spans="4:4" x14ac:dyDescent="0.25">
      <c r="D66" s="11"/>
    </row>
  </sheetData>
  <sheetProtection algorithmName="SHA-512" hashValue="wfUYQ3OkUAvP4uFpmvQc2kg7a9Wu1ZIgV+sEExYmD5Rgm/uSBGNFa7PTAj1G0McFyM13THjtIcUYJveQSoSfhg==" saltValue="Ybjy2FM4HhqtoCSRwlZmxw==" spinCount="100000" sheet="1" objects="1" scenarios="1"/>
  <mergeCells count="14">
    <mergeCell ref="A13:D13"/>
    <mergeCell ref="A60:B60"/>
    <mergeCell ref="A58:C58"/>
    <mergeCell ref="A59:B59"/>
    <mergeCell ref="A1:E1"/>
    <mergeCell ref="C9:D9"/>
    <mergeCell ref="C10:D10"/>
    <mergeCell ref="C11:D11"/>
    <mergeCell ref="C12:D12"/>
    <mergeCell ref="A5:E5"/>
    <mergeCell ref="C6:D6"/>
    <mergeCell ref="C7:D7"/>
    <mergeCell ref="C8:D8"/>
    <mergeCell ref="A3:E3"/>
  </mergeCells>
  <pageMargins left="0.70866141732283472" right="0.70866141732283472" top="0.74803149606299213" bottom="0.74803149606299213" header="0.31496062992125984" footer="0.31496062992125984"/>
  <pageSetup paperSize="9" orientation="landscape" r:id="rId1"/>
  <headerFooter>
    <oddHeader>&amp;CBilag 3B - Tilbudsliste - Odense</oddHeader>
    <oddFooter>Side &amp;P af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G29"/>
  <sheetViews>
    <sheetView showGridLines="0" zoomScale="90" zoomScaleNormal="90" workbookViewId="0">
      <selection activeCell="B5" sqref="B5:E5"/>
    </sheetView>
  </sheetViews>
  <sheetFormatPr defaultRowHeight="15" x14ac:dyDescent="0.25"/>
  <cols>
    <col min="2" max="2" width="67.85546875" style="1" customWidth="1"/>
    <col min="3" max="3" width="33" style="1" bestFit="1" customWidth="1"/>
    <col min="4" max="4" width="10.5703125" style="1" bestFit="1" customWidth="1"/>
    <col min="5" max="5" width="22" style="1" bestFit="1" customWidth="1"/>
    <col min="6" max="6" width="16.42578125" bestFit="1" customWidth="1"/>
  </cols>
  <sheetData>
    <row r="1" spans="2:6" s="1" customFormat="1" ht="24" thickBot="1" x14ac:dyDescent="0.4">
      <c r="B1" s="703" t="s">
        <v>246</v>
      </c>
      <c r="C1" s="704"/>
      <c r="D1" s="704"/>
      <c r="E1" s="705"/>
    </row>
    <row r="2" spans="2:6" ht="15.75" thickBot="1" x14ac:dyDescent="0.3"/>
    <row r="3" spans="2:6" ht="24" thickBot="1" x14ac:dyDescent="0.4">
      <c r="B3" s="599" t="s">
        <v>115</v>
      </c>
      <c r="C3" s="600"/>
      <c r="D3" s="600"/>
      <c r="E3" s="666"/>
    </row>
    <row r="4" spans="2:6" ht="24" thickBot="1" x14ac:dyDescent="0.4">
      <c r="B4" s="30"/>
      <c r="C4" s="30"/>
      <c r="D4" s="30"/>
      <c r="E4" s="30"/>
    </row>
    <row r="5" spans="2:6" ht="75" x14ac:dyDescent="0.25">
      <c r="B5" s="146" t="s">
        <v>269</v>
      </c>
      <c r="C5" s="242" t="s">
        <v>270</v>
      </c>
      <c r="D5" s="242" t="s">
        <v>271</v>
      </c>
      <c r="E5" s="189" t="s">
        <v>46</v>
      </c>
      <c r="F5" s="119"/>
    </row>
    <row r="6" spans="2:6" x14ac:dyDescent="0.25">
      <c r="B6" s="45" t="s">
        <v>26</v>
      </c>
      <c r="C6" s="48" t="e">
        <f>'Ben - Standard - Rundstrik'!I128</f>
        <v>#DIV/0!</v>
      </c>
      <c r="D6" s="141">
        <v>0.153146283049234</v>
      </c>
      <c r="E6" s="47" t="e">
        <f t="shared" ref="E6:E10" si="0">C6*D6</f>
        <v>#DIV/0!</v>
      </c>
    </row>
    <row r="7" spans="2:6" x14ac:dyDescent="0.25">
      <c r="B7" s="45" t="s">
        <v>47</v>
      </c>
      <c r="C7" s="48" t="e">
        <f>'Ben - Special - Rundstrik'!I135</f>
        <v>#DIV/0!</v>
      </c>
      <c r="D7" s="141">
        <v>0.32846739603664199</v>
      </c>
      <c r="E7" s="47" t="e">
        <f t="shared" si="0"/>
        <v>#DIV/0!</v>
      </c>
    </row>
    <row r="8" spans="2:6" x14ac:dyDescent="0.25">
      <c r="B8" s="45" t="s">
        <v>23</v>
      </c>
      <c r="C8" s="48" t="e">
        <f>'Ben - Special - Fladstrik'!I77</f>
        <v>#DIV/0!</v>
      </c>
      <c r="D8" s="141">
        <v>0.10133528475504751</v>
      </c>
      <c r="E8" s="47" t="e">
        <f t="shared" si="0"/>
        <v>#DIV/0!</v>
      </c>
    </row>
    <row r="9" spans="2:6" x14ac:dyDescent="0.25">
      <c r="B9" s="45" t="s">
        <v>103</v>
      </c>
      <c r="C9" s="48" t="e">
        <f>'Ben - Special - Fladstrik'!I150</f>
        <v>#DIV/0!</v>
      </c>
      <c r="D9" s="141">
        <v>2.5395072719010047E-2</v>
      </c>
      <c r="E9" s="47" t="e">
        <f t="shared" si="0"/>
        <v>#DIV/0!</v>
      </c>
    </row>
    <row r="10" spans="2:6" x14ac:dyDescent="0.25">
      <c r="B10" s="45" t="s">
        <v>118</v>
      </c>
      <c r="C10" s="48" t="e">
        <f>'Ærmer og handsker - Standard'!I51</f>
        <v>#DIV/0!</v>
      </c>
      <c r="D10" s="141">
        <v>2.4603603485785714E-3</v>
      </c>
      <c r="E10" s="47" t="e">
        <f t="shared" si="0"/>
        <v>#DIV/0!</v>
      </c>
    </row>
    <row r="11" spans="2:6" x14ac:dyDescent="0.25">
      <c r="B11" s="45" t="s">
        <v>119</v>
      </c>
      <c r="C11" s="48" t="e">
        <f>'Ærmer og handske - Special'!H69</f>
        <v>#DIV/0!</v>
      </c>
      <c r="D11" s="141">
        <v>0.22054406237683136</v>
      </c>
      <c r="E11" s="47" t="e">
        <f>C11*D11</f>
        <v>#DIV/0!</v>
      </c>
    </row>
    <row r="12" spans="2:6" x14ac:dyDescent="0.25">
      <c r="B12" s="45" t="s">
        <v>136</v>
      </c>
      <c r="C12" s="48" t="e">
        <f>'Ben - Bandager (wraps)'!G30</f>
        <v>#DIV/0!</v>
      </c>
      <c r="D12" s="141">
        <v>2.5683658611438533E-2</v>
      </c>
      <c r="E12" s="47" t="e">
        <f t="shared" ref="E12" si="1">C12*D12</f>
        <v>#DIV/0!</v>
      </c>
    </row>
    <row r="13" spans="2:6" x14ac:dyDescent="0.25">
      <c r="B13" s="45" t="s">
        <v>137</v>
      </c>
      <c r="C13" s="48" t="e">
        <f>'Arme og hænder - Bandager (wrap'!G22</f>
        <v>#DIV/0!</v>
      </c>
      <c r="D13" s="141">
        <v>1.7494541453191705E-2</v>
      </c>
      <c r="E13" s="47" t="e">
        <f>C13*D13</f>
        <v>#DIV/0!</v>
      </c>
    </row>
    <row r="14" spans="2:6" x14ac:dyDescent="0.25">
      <c r="B14" s="45" t="s">
        <v>129</v>
      </c>
      <c r="C14" s="48" t="e">
        <f>'Tåkapper - Standard og special'!H42</f>
        <v>#DIV/0!</v>
      </c>
      <c r="D14" s="141">
        <v>3.998984140866995E-2</v>
      </c>
      <c r="E14" s="47" t="e">
        <f>C14*D14</f>
        <v>#DIV/0!</v>
      </c>
    </row>
    <row r="15" spans="2:6" x14ac:dyDescent="0.25">
      <c r="B15" s="45" t="s">
        <v>67</v>
      </c>
      <c r="C15" s="48">
        <f>'Service og tillæg'!E13</f>
        <v>0</v>
      </c>
      <c r="D15" s="141">
        <v>1.9445879650641801E-4</v>
      </c>
      <c r="E15" s="47">
        <f t="shared" ref="E15" si="2">C15*D15</f>
        <v>0</v>
      </c>
    </row>
    <row r="16" spans="2:6" x14ac:dyDescent="0.25">
      <c r="B16" s="45" t="s">
        <v>116</v>
      </c>
      <c r="C16" s="48">
        <f>'Service og tillæg'!D33</f>
        <v>0</v>
      </c>
      <c r="D16" s="141">
        <v>6.4428731780840701E-2</v>
      </c>
      <c r="E16" s="47">
        <f>C16*D16</f>
        <v>0</v>
      </c>
    </row>
    <row r="17" spans="2:7" x14ac:dyDescent="0.25">
      <c r="B17" s="45" t="s">
        <v>117</v>
      </c>
      <c r="C17" s="48">
        <f>'Service og tillæg'!D50</f>
        <v>0</v>
      </c>
      <c r="D17" s="141">
        <v>1.5860308664009101E-2</v>
      </c>
      <c r="E17" s="47">
        <f>C17*D17</f>
        <v>0</v>
      </c>
    </row>
    <row r="18" spans="2:7" ht="15.75" thickBot="1" x14ac:dyDescent="0.3">
      <c r="B18" s="45" t="s">
        <v>245</v>
      </c>
      <c r="C18" s="48">
        <f>'Service og tillæg'!D56</f>
        <v>0</v>
      </c>
      <c r="D18" s="141">
        <v>5.0000000000000001E-3</v>
      </c>
      <c r="E18" s="47">
        <f>C18*D18</f>
        <v>0</v>
      </c>
    </row>
    <row r="19" spans="2:7" ht="19.5" thickBot="1" x14ac:dyDescent="0.3">
      <c r="B19" s="718" t="s">
        <v>48</v>
      </c>
      <c r="C19" s="719"/>
      <c r="D19" s="333">
        <f>SUM(D6:D18)</f>
        <v>0.99999999999999989</v>
      </c>
      <c r="E19" s="49" t="e">
        <f>SUM(E6:E18)</f>
        <v>#DIV/0!</v>
      </c>
    </row>
    <row r="22" spans="2:7" ht="15.75" thickBot="1" x14ac:dyDescent="0.3"/>
    <row r="23" spans="2:7" ht="24" thickBot="1" x14ac:dyDescent="0.4">
      <c r="B23" s="92" t="s">
        <v>121</v>
      </c>
      <c r="C23" s="93"/>
      <c r="D23" s="93"/>
      <c r="E23" s="94"/>
      <c r="G23" s="142"/>
    </row>
    <row r="24" spans="2:7" ht="24" thickBot="1" x14ac:dyDescent="0.4">
      <c r="B24" s="30"/>
      <c r="C24" s="30"/>
      <c r="D24" s="30"/>
      <c r="E24" s="30"/>
    </row>
    <row r="25" spans="2:7" x14ac:dyDescent="0.25">
      <c r="B25" s="146" t="s">
        <v>269</v>
      </c>
      <c r="C25" s="188" t="s">
        <v>120</v>
      </c>
      <c r="D25" s="188" t="s">
        <v>24</v>
      </c>
      <c r="E25" s="189" t="s">
        <v>46</v>
      </c>
    </row>
    <row r="26" spans="2:7" x14ac:dyDescent="0.25">
      <c r="B26" s="45" t="s">
        <v>26</v>
      </c>
      <c r="C26" s="48">
        <f>'Ben - Standard - Rundstrik'!K226</f>
        <v>0</v>
      </c>
      <c r="D26" s="46">
        <v>0.68</v>
      </c>
      <c r="E26" s="47">
        <f>C26*D26</f>
        <v>0</v>
      </c>
      <c r="G26" s="142"/>
    </row>
    <row r="27" spans="2:7" x14ac:dyDescent="0.25">
      <c r="B27" s="45" t="s">
        <v>241</v>
      </c>
      <c r="C27" s="48">
        <f>'Ærmer og handsker - Standard'!H86</f>
        <v>0</v>
      </c>
      <c r="D27" s="46">
        <v>0.12</v>
      </c>
      <c r="E27" s="47">
        <f>C27*D27</f>
        <v>0</v>
      </c>
    </row>
    <row r="28" spans="2:7" ht="15.75" thickBot="1" x14ac:dyDescent="0.3">
      <c r="B28" s="45" t="s">
        <v>99</v>
      </c>
      <c r="C28" s="48">
        <f>'Tåkapper - Standard og special'!I49</f>
        <v>0</v>
      </c>
      <c r="D28" s="46">
        <v>0.2</v>
      </c>
      <c r="E28" s="47">
        <f>C28*D28</f>
        <v>0</v>
      </c>
    </row>
    <row r="29" spans="2:7" ht="19.5" thickBot="1" x14ac:dyDescent="0.3">
      <c r="B29" s="718" t="s">
        <v>143</v>
      </c>
      <c r="C29" s="719"/>
      <c r="D29" s="720"/>
      <c r="E29" s="49">
        <f>SUM(E26:E28)/10</f>
        <v>0</v>
      </c>
    </row>
  </sheetData>
  <sheetProtection algorithmName="SHA-512" hashValue="VzB0zRIX/3wXVbBptDzLs07kIcBTE+mFJEEvIzDp8hQWl03kOTkoGoZHaQKWya3iSQHqZ82/L0pBhU9hEDWdGg==" saltValue="LWEhZHFem7YvDt5rplkdoA==" spinCount="100000" sheet="1" objects="1" scenarios="1"/>
  <mergeCells count="4">
    <mergeCell ref="B1:E1"/>
    <mergeCell ref="B3:E3"/>
    <mergeCell ref="B29:D29"/>
    <mergeCell ref="B19:C19"/>
  </mergeCells>
  <pageMargins left="0.70866141732283472" right="0.70866141732283472" top="0.74803149606299213" bottom="0.74803149606299213" header="0.31496062992125984" footer="0.31496062992125984"/>
  <pageSetup paperSize="9" scale="80" orientation="landscape" r:id="rId1"/>
  <headerFooter>
    <oddHeader>&amp;CBilag 3C - Tilbudsliste - Esbjerg</oddHeader>
    <oddFooter>Side &amp;P af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35FB6637D6C2743917D51BB1500E9FB" ma:contentTypeVersion="11" ma:contentTypeDescription="Opret et nyt dokument." ma:contentTypeScope="" ma:versionID="176c0d9c9a5fd089be26a88ffc6af6b6">
  <xsd:schema xmlns:xsd="http://www.w3.org/2001/XMLSchema" xmlns:xs="http://www.w3.org/2001/XMLSchema" xmlns:p="http://schemas.microsoft.com/office/2006/metadata/properties" xmlns:ns3="20c6f3c7-666a-4cda-83e4-67732988ad88" xmlns:ns4="89db9848-373c-49bd-82ed-069fe60677bd" targetNamespace="http://schemas.microsoft.com/office/2006/metadata/properties" ma:root="true" ma:fieldsID="86f235f71b11b86550560d72d586e421" ns3:_="" ns4:_="">
    <xsd:import namespace="20c6f3c7-666a-4cda-83e4-67732988ad88"/>
    <xsd:import namespace="89db9848-373c-49bd-82ed-069fe60677b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c6f3c7-666a-4cda-83e4-67732988ad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db9848-373c-49bd-82ed-069fe60677bd"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t med detaljer" ma:internalName="SharedWithDetails" ma:readOnly="true">
      <xsd:simpleType>
        <xsd:restriction base="dms:Note">
          <xsd:maxLength value="255"/>
        </xsd:restriction>
      </xsd:simpleType>
    </xsd:element>
    <xsd:element name="SharingHintHash" ma:index="18" nillable="true" ma:displayName="Hashværdi for deling"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7642F8-2D6B-465A-9FAC-552D3D2636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c6f3c7-666a-4cda-83e4-67732988ad88"/>
    <ds:schemaRef ds:uri="89db9848-373c-49bd-82ed-069fe60677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7942FE-EF53-4567-A248-1FCA29F17EE8}">
  <ds:schemaRefs>
    <ds:schemaRef ds:uri="http://schemas.microsoft.com/sharepoint/v3/contenttype/forms"/>
  </ds:schemaRefs>
</ds:datastoreItem>
</file>

<file path=customXml/itemProps3.xml><?xml version="1.0" encoding="utf-8"?>
<ds:datastoreItem xmlns:ds="http://schemas.openxmlformats.org/officeDocument/2006/customXml" ds:itemID="{986000E8-EF99-4635-AD31-960824D34CE8}">
  <ds:schemaRefs>
    <ds:schemaRef ds:uri="http://schemas.microsoft.com/office/infopath/2007/PartnerControls"/>
    <ds:schemaRef ds:uri="http://purl.org/dc/elements/1.1/"/>
    <ds:schemaRef ds:uri="http://schemas.microsoft.com/office/2006/documentManagement/types"/>
    <ds:schemaRef ds:uri="89db9848-373c-49bd-82ed-069fe60677bd"/>
    <ds:schemaRef ds:uri="http://purl.org/dc/terms/"/>
    <ds:schemaRef ds:uri="http://schemas.openxmlformats.org/package/2006/metadata/core-properties"/>
    <ds:schemaRef ds:uri="http://purl.org/dc/dcmitype/"/>
    <ds:schemaRef ds:uri="20c6f3c7-666a-4cda-83e4-67732988ad8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11</vt:i4>
      </vt:variant>
      <vt:variant>
        <vt:lpstr>Navngivne områder</vt:lpstr>
      </vt:variant>
      <vt:variant>
        <vt:i4>13</vt:i4>
      </vt:variant>
    </vt:vector>
  </HeadingPairs>
  <TitlesOfParts>
    <vt:vector size="24" baseType="lpstr">
      <vt:lpstr>Virksomhedsoplysninger</vt:lpstr>
      <vt:lpstr>Ben - Standard - Rundstrik</vt:lpstr>
      <vt:lpstr>Ben - Special - Rundstrik</vt:lpstr>
      <vt:lpstr>Ben - Special - Fladstrik</vt:lpstr>
      <vt:lpstr>Ærmer og handsker - Standard</vt:lpstr>
      <vt:lpstr>Ærmer og handske - Special</vt:lpstr>
      <vt:lpstr>Ben - Bandager (wraps)</vt:lpstr>
      <vt:lpstr>Arme og hænder - Bandager (wrap</vt:lpstr>
      <vt:lpstr>Tåkapper - Standard og special</vt:lpstr>
      <vt:lpstr>Service og tillæg</vt:lpstr>
      <vt:lpstr>Evalueringssummer</vt:lpstr>
      <vt:lpstr>'Ben - Special - Fladstrik'!Udskriftsområde</vt:lpstr>
      <vt:lpstr>'Ben - Special - Rundstrik'!Udskriftsområde</vt:lpstr>
      <vt:lpstr>'Ben - Standard - Rundstrik'!Udskriftsområde</vt:lpstr>
      <vt:lpstr>Evalueringssummer!Udskriftsområde</vt:lpstr>
      <vt:lpstr>'Service og tillæg'!Udskriftsområde</vt:lpstr>
      <vt:lpstr>'Ærmer og handske - Special'!Udskriftsområde</vt:lpstr>
      <vt:lpstr>'Ærmer og handsker - Standard'!Udskriftsområde</vt:lpstr>
      <vt:lpstr>'Ben - Special - Fladstrik'!Udskriftstitler</vt:lpstr>
      <vt:lpstr>'Ben - Special - Rundstrik'!Udskriftstitler</vt:lpstr>
      <vt:lpstr>'Ben - Standard - Rundstrik'!Udskriftstitler</vt:lpstr>
      <vt:lpstr>Evalueringssummer!Udskriftstitler</vt:lpstr>
      <vt:lpstr>'Ærmer og handske - Special'!Udskriftstitler</vt:lpstr>
      <vt:lpstr>'Ærmer og handsker - Standard'!Udskriftstitler</vt:lpstr>
    </vt:vector>
  </TitlesOfParts>
  <Company>Ikast-Brande Kommune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Mogens Toft</dc:creator>
  <cp:lastModifiedBy>Christian Meyer Vestergaard. CHP27</cp:lastModifiedBy>
  <cp:lastPrinted>2014-02-19T14:18:03Z</cp:lastPrinted>
  <dcterms:created xsi:type="dcterms:W3CDTF">2013-11-05T07:46:54Z</dcterms:created>
  <dcterms:modified xsi:type="dcterms:W3CDTF">2023-02-10T11:20:13Z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0x010100435FB6637D6C2743917D51BB1500E9FB</vt:lpwstr>
  </property>
</Properties>
</file>