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\\EgnyteDrive\tohv\Shared\2. PROJEKTER, OFFENTLIG\O18.102Ø GENTOFTE RENOVATION\C. UDBUDSPROCES\C2. Udbud\C2.2. Udbudsmateriale - FINAL\"/>
    </mc:Choice>
  </mc:AlternateContent>
  <xr:revisionPtr revIDLastSave="0" documentId="13_ncr:1_{73A6B780-1C91-4D98-9C96-79E4B485024E}" xr6:coauthVersionLast="41" xr6:coauthVersionMax="41" xr10:uidLastSave="{00000000-0000-0000-0000-000000000000}"/>
  <bookViews>
    <workbookView xWindow="-108" yWindow="-108" windowWidth="23256" windowHeight="12576" tabRatio="787" xr2:uid="{00000000-000D-0000-FFFF-FFFF00000000}"/>
  </bookViews>
  <sheets>
    <sheet name="Vejledning til udfyldelse" sheetId="7" r:id="rId1"/>
    <sheet name="Fane 1 - Hovedtilbudsliste" sheetId="1" r:id="rId2"/>
    <sheet name="Fane 2 - Renovationsydelsen" sheetId="2" r:id="rId3"/>
    <sheet name="Fane 3 - Leje indsamlingsmat." sheetId="3" r:id="rId4"/>
    <sheet name="Fane 4 - Tillægsydelser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4" l="1"/>
  <c r="G9" i="4" l="1"/>
  <c r="G10" i="4"/>
  <c r="G11" i="4" l="1"/>
  <c r="G12" i="4"/>
  <c r="G13" i="4"/>
  <c r="G14" i="4"/>
  <c r="G15" i="4"/>
  <c r="G16" i="4"/>
  <c r="G17" i="4" l="1"/>
  <c r="G24" i="1" s="1"/>
  <c r="E8" i="3"/>
  <c r="F95" i="2" l="1"/>
  <c r="F65" i="2"/>
  <c r="F64" i="2"/>
  <c r="F55" i="2"/>
  <c r="F56" i="2"/>
  <c r="F49" i="2"/>
  <c r="F48" i="2"/>
  <c r="F33" i="2"/>
  <c r="F25" i="2"/>
  <c r="F26" i="2"/>
  <c r="F24" i="2"/>
  <c r="F5" i="2"/>
  <c r="F7" i="2"/>
  <c r="F8" i="2"/>
  <c r="F9" i="2"/>
  <c r="F4" i="2"/>
  <c r="E5" i="3" l="1"/>
  <c r="E6" i="3"/>
  <c r="E7" i="3"/>
  <c r="E4" i="3"/>
  <c r="E9" i="3" l="1"/>
  <c r="F6" i="2"/>
  <c r="D71" i="2" l="1"/>
  <c r="F71" i="2" s="1"/>
  <c r="D72" i="2"/>
  <c r="F72" i="2" s="1"/>
  <c r="D54" i="2"/>
  <c r="F54" i="2" s="1"/>
  <c r="F96" i="2" l="1"/>
  <c r="G18" i="1" s="1"/>
  <c r="F66" i="2"/>
  <c r="G14" i="1" s="1"/>
  <c r="F50" i="2"/>
  <c r="G12" i="1" s="1"/>
  <c r="F57" i="2"/>
  <c r="G13" i="1" s="1"/>
  <c r="F22" i="4" l="1"/>
  <c r="F23" i="4"/>
  <c r="F25" i="4"/>
  <c r="F26" i="4"/>
  <c r="F27" i="4"/>
  <c r="F28" i="4"/>
  <c r="F29" i="4"/>
  <c r="F30" i="4"/>
  <c r="F27" i="2" l="1"/>
  <c r="G9" i="1" s="1"/>
  <c r="D41" i="2"/>
  <c r="F41" i="2" s="1"/>
  <c r="D40" i="2"/>
  <c r="F40" i="2" s="1"/>
  <c r="D88" i="2"/>
  <c r="F88" i="2" s="1"/>
  <c r="D87" i="2"/>
  <c r="F87" i="2" s="1"/>
  <c r="D80" i="2"/>
  <c r="F80" i="2" s="1"/>
  <c r="D79" i="2"/>
  <c r="F79" i="2" s="1"/>
  <c r="D32" i="2"/>
  <c r="F32" i="2" s="1"/>
  <c r="D31" i="2"/>
  <c r="F31" i="2" s="1"/>
  <c r="D15" i="2"/>
  <c r="F15" i="2" s="1"/>
  <c r="D16" i="2"/>
  <c r="F16" i="2" s="1"/>
  <c r="D17" i="2"/>
  <c r="F17" i="2" s="1"/>
  <c r="D14" i="2"/>
  <c r="F14" i="2" s="1"/>
  <c r="F34" i="2" l="1"/>
  <c r="G10" i="1" s="1"/>
  <c r="G19" i="1"/>
  <c r="F18" i="2" l="1"/>
  <c r="G8" i="1" s="1"/>
  <c r="F42" i="2" l="1"/>
  <c r="G11" i="1" s="1"/>
  <c r="F89" i="2"/>
  <c r="G17" i="1" s="1"/>
  <c r="F81" i="2"/>
  <c r="G16" i="1" s="1"/>
  <c r="F73" i="2"/>
  <c r="G15" i="1" s="1"/>
  <c r="F21" i="4"/>
  <c r="F20" i="4"/>
  <c r="F4" i="4"/>
  <c r="G23" i="1" s="1"/>
  <c r="F31" i="4" l="1"/>
  <c r="G25" i="1" s="1"/>
  <c r="G26" i="1" s="1"/>
  <c r="F10" i="2" l="1"/>
  <c r="G7" i="1" s="1"/>
  <c r="G20" i="1" s="1"/>
  <c r="G28" i="1" s="1"/>
  <c r="G29" i="1" s="1"/>
</calcChain>
</file>

<file path=xl/sharedStrings.xml><?xml version="1.0" encoding="utf-8"?>
<sst xmlns="http://schemas.openxmlformats.org/spreadsheetml/2006/main" count="225" uniqueCount="120">
  <si>
    <t>Hovedtilbudsliste</t>
  </si>
  <si>
    <t>Primære ydelser (bemærk at priserne overføres automatisk)</t>
  </si>
  <si>
    <t>Årstilbudssum</t>
  </si>
  <si>
    <t>Udfyld fane 2</t>
  </si>
  <si>
    <t>Leje af indsamlingsmateriel</t>
  </si>
  <si>
    <t>Udfyld fane 3</t>
  </si>
  <si>
    <t>Tillægsydelser (bemærk at priserne overføres automatisk)</t>
  </si>
  <si>
    <t>Forgæves kørsel ved ingen tømning</t>
  </si>
  <si>
    <t>Udfyld fane 4</t>
  </si>
  <si>
    <t>Tilbudt pris Kr./afhentning</t>
  </si>
  <si>
    <t>Årlig  Tilbudssum</t>
  </si>
  <si>
    <t xml:space="preserve">240 L. minicontainer </t>
  </si>
  <si>
    <t xml:space="preserve">660 L. minicontainer </t>
  </si>
  <si>
    <t>8m3 Vip container</t>
  </si>
  <si>
    <t>10m3 Vip container</t>
  </si>
  <si>
    <t>Årlig samlet tilbudssum</t>
  </si>
  <si>
    <t>Årlig tilbudssum</t>
  </si>
  <si>
    <t>Tillægsydelser</t>
  </si>
  <si>
    <t>Pr. gang</t>
  </si>
  <si>
    <t>Delydelse 1: Rengøring VIP containere</t>
  </si>
  <si>
    <t>Årlig samlet tilbudssum for delydelser</t>
  </si>
  <si>
    <t>5m3 Molok</t>
  </si>
  <si>
    <t>10 m3 VIP container</t>
  </si>
  <si>
    <t>240 L minicontainer</t>
  </si>
  <si>
    <t>660 L minicontainer</t>
  </si>
  <si>
    <t>240 l minicontainer</t>
  </si>
  <si>
    <t>660 l minicontainer</t>
  </si>
  <si>
    <t>Delydelse 1: Rengøring/vask af minicontainere</t>
  </si>
  <si>
    <t>5m3 Joca Uno</t>
  </si>
  <si>
    <t>Joca Duo 5m3 (papir og plast)</t>
  </si>
  <si>
    <t>Indsamling af F1 - restaffald/småt brændbart
Fast tømmeordning</t>
  </si>
  <si>
    <t>Indsamling af F1 - restaffald/småt brændbart
Helligdage</t>
  </si>
  <si>
    <t>Indsamling af F1 - restaffald/småt brændbart</t>
  </si>
  <si>
    <t>Indsamling af F2 - papir</t>
  </si>
  <si>
    <t>Indsamling af F2 - papir
Fast tømmeordning</t>
  </si>
  <si>
    <t>Indsamling af F2 - papir
Tilkald</t>
  </si>
  <si>
    <t>Indsamling af storskrald
Tilkald</t>
  </si>
  <si>
    <t>Indsamling af F6 - glas</t>
  </si>
  <si>
    <t>Indsamling af F5 - blandet metal</t>
  </si>
  <si>
    <t>Indsamling af F4 - plast</t>
  </si>
  <si>
    <t>Indsamling af F3 - pap</t>
  </si>
  <si>
    <t>Aflæsning F1 - restaffald/småt brændbart</t>
  </si>
  <si>
    <t>Aflæsning F2 - papir</t>
  </si>
  <si>
    <t>Aflæsning F2 - makulering</t>
  </si>
  <si>
    <t>Aflæsning F3 - pap</t>
  </si>
  <si>
    <t>Aflæsning F4 - plast</t>
  </si>
  <si>
    <t>Aflæsning F5 - metal</t>
  </si>
  <si>
    <t>Aflæsning F6 - glas</t>
  </si>
  <si>
    <t>240 L. minicontainer *</t>
  </si>
  <si>
    <t>10 m3 VIP container*</t>
  </si>
  <si>
    <t>Delydelse 2: Tømning af maxicontainer pr stk åben/lukket 22m3</t>
  </si>
  <si>
    <t>Delydelse 2: Tømmning og hjemtagning af maxicontainer åben/lukket 22m3</t>
  </si>
  <si>
    <t>Delydelse 2: Leje pr dag af maxicontainer åben/lukket 22m3</t>
  </si>
  <si>
    <t>Delydelse 3: Oprydning timepriser</t>
  </si>
  <si>
    <t>* estimeret potentielt behov, intet reelt behov for nuværende.</t>
  </si>
  <si>
    <t>Estimeret antal enheder</t>
  </si>
  <si>
    <t>Estimeret antal årlige afhentninger</t>
  </si>
  <si>
    <t>F1: Fast indsamling af brændbart</t>
  </si>
  <si>
    <t>F1: Indsamling af brændbart på helligdage</t>
  </si>
  <si>
    <t>F2: Fast indsamling papir</t>
  </si>
  <si>
    <t>F2: Tilkald indsamling papir</t>
  </si>
  <si>
    <t>F3: Fast indsamling pap</t>
  </si>
  <si>
    <t>F3: Tilkald indsamling pap</t>
  </si>
  <si>
    <t>Indsamling af F3 pap
Fast tømmeordning</t>
  </si>
  <si>
    <t>Indsamling af F3 pap
Tilkald</t>
  </si>
  <si>
    <t>Indsamling af F4 - plast
Fast tømmeordning</t>
  </si>
  <si>
    <t>Indsamling af F4 - plast
Tilkald</t>
  </si>
  <si>
    <t>F4: Fast indsamling plast</t>
  </si>
  <si>
    <t>F4: Tilkald indsamling plast</t>
  </si>
  <si>
    <t>Indsamling af F5 metal
Tilkald</t>
  </si>
  <si>
    <t>F5: Tilkald indsamling metal</t>
  </si>
  <si>
    <t>Indsamling af F6 glas 
Tilkald</t>
  </si>
  <si>
    <t>F6: Tilkald indsamling glas</t>
  </si>
  <si>
    <t>Leje pr. uge pr. enhed</t>
  </si>
  <si>
    <t>Estimeret antal beholdere</t>
  </si>
  <si>
    <t>Maxicontainer åben/lukket 22m3</t>
  </si>
  <si>
    <t>5m3 Molok/Molok Domino</t>
  </si>
  <si>
    <t>Vestforbrænding</t>
  </si>
  <si>
    <t>Indsamling af F7 - storskrald</t>
  </si>
  <si>
    <t>F7: Tilkald indsamling storskrald</t>
  </si>
  <si>
    <t>Samlet Pris (Primære ydelser)</t>
  </si>
  <si>
    <t>Samlet Pris (Tillægsydelser)</t>
  </si>
  <si>
    <t>Samlet hovedtilbudssum (Primære ydelser + tillægsydelser)</t>
  </si>
  <si>
    <t>SAMLET EVALUERINGSSUM</t>
  </si>
  <si>
    <r>
      <t xml:space="preserve">Modtageanlæg
</t>
    </r>
    <r>
      <rPr>
        <sz val="11"/>
        <color theme="1"/>
        <rFont val="Calibri"/>
        <family val="2"/>
        <scheme val="minor"/>
      </rPr>
      <t>(Tilbudsgiver angiver modtageanlæg pr. fraktion)</t>
    </r>
  </si>
  <si>
    <t>[ADRESSE]</t>
  </si>
  <si>
    <t xml:space="preserve">Estimeret antal </t>
  </si>
  <si>
    <t>Tilbudt pris Kr./km *</t>
  </si>
  <si>
    <t>Kilometerpris ved ændring af modtageanlæg
* Tilbudt pris ved ændring af modtageanlæg, anvendes i celle D11-D17.</t>
  </si>
  <si>
    <t>F2: Tilkald indsamling makuleret</t>
  </si>
  <si>
    <t>Indsamling af F2 - makuleret</t>
  </si>
  <si>
    <t>Indsamling af F2 makuleret
Tilkald</t>
  </si>
  <si>
    <t>Estimerede antal leje uger (pr. år)</t>
  </si>
  <si>
    <t>1. Forgæves kørsel ved ingen tømning</t>
  </si>
  <si>
    <t>1.</t>
  </si>
  <si>
    <t>2.</t>
  </si>
  <si>
    <t>2. Kilometerpris ved ændring af modtageanlæg</t>
  </si>
  <si>
    <r>
      <t xml:space="preserve">Modtageanlæg 
</t>
    </r>
    <r>
      <rPr>
        <sz val="11"/>
        <color theme="1"/>
        <rFont val="Calibri"/>
        <family val="2"/>
        <scheme val="minor"/>
      </rPr>
      <t xml:space="preserve">
KM-prisen anvendes ifm. tilbudsevaluering. Ved konkret ændring af  modtageanlæg, med længere afstand end oplyste Modtageanlæg C10-C17, kan Leverandøren faktuere for KM til modtageanlæg fra Gentofte Rådhus og retur til Gentofte Rådhus, ganget med 0,5.</t>
    </r>
  </si>
  <si>
    <t>Tilbudt pris kr./Container</t>
  </si>
  <si>
    <r>
      <t xml:space="preserve">KM fra og til Gentofte Rådhus
</t>
    </r>
    <r>
      <rPr>
        <sz val="11"/>
        <color theme="1"/>
        <rFont val="Calibri"/>
        <family val="2"/>
        <scheme val="minor"/>
      </rPr>
      <t>(Tilbudsgiver angiver afstand til modtageanlæg fra Gentofte Rådhus og retur i HELE km. Der oprundes fra ",5")</t>
    </r>
  </si>
  <si>
    <t>3. Priser for delydelse 1-3</t>
  </si>
  <si>
    <t>3.</t>
  </si>
  <si>
    <t>1 Kontraktår</t>
  </si>
  <si>
    <t>6 Kontraktår</t>
  </si>
  <si>
    <t>Aflæsning F7 - storskrald</t>
  </si>
  <si>
    <t>Estimeret antal kørsler (pr. år)</t>
  </si>
  <si>
    <t>Årlig evalueringssum for KM til ændret modtageanlæg (ganget 50% jf. Udkast til Kontrakt, pkt. 1.6 Priser.)</t>
  </si>
  <si>
    <t>Leje af indsamlingsmateriel herunder udbringning, opstilling og hjemtagning</t>
  </si>
  <si>
    <t>Delydelse 2: Levering af maxicontainer, pr stk, åben/lukket 22m3</t>
  </si>
  <si>
    <t>Delydelse 1-3 - Opgave</t>
  </si>
  <si>
    <t>Tilbudsgiver tilbyder herved i overensstemmelse med udbudsmaterialet at udføre indsamling af affald for Gentofte Ejendomme for nedenstående priser:
(Priser overføres automatisk fra fane 2-4)</t>
  </si>
  <si>
    <t>8 m3 VIP container *</t>
  </si>
  <si>
    <t>8 m3 Vip container</t>
  </si>
  <si>
    <t>Delydelse 2: Levering af minicontainer, pr stk, 800 l (op til 800 l)</t>
  </si>
  <si>
    <t>Delydelse 2: Tømning af minicontainer, pr stk, 800 l (op til 8000 l)</t>
  </si>
  <si>
    <t>Delydelse 2: Tømmning og hjemtagning af minicontainer 800 l (op til 800 l)</t>
  </si>
  <si>
    <t>Delydelse 2: Leje pr dag af minicontainer 800 l (op til 800 l)</t>
  </si>
  <si>
    <t>Skønnet antal forgæves gange pr. år</t>
  </si>
  <si>
    <t>Tilbudt pris Kr./forgæves kørsel pr. gang</t>
  </si>
  <si>
    <t>[ANFØR KILOMETER]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</si>
</sst>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kr.&quot;\ * #,##0.00_ ;_ &quot;kr.&quot;\ * \-#,##0.00_ ;_ &quot;kr.&quot;\ * &quot;-&quot;??_ ;_ @_ "/>
    <numFmt numFmtId="165" formatCode="#,##0.00\ &quot;kr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indexed="8"/>
      <name val="Calibri"/>
      <family val="2"/>
    </font>
    <font>
      <b/>
      <sz val="18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0">
    <xf numFmtId="0" fontId="0" fillId="0" borderId="0" xfId="0"/>
    <xf numFmtId="0" fontId="5" fillId="0" borderId="0" xfId="0" applyFont="1"/>
    <xf numFmtId="0" fontId="0" fillId="0" borderId="4" xfId="0" applyBorder="1" applyAlignment="1">
      <alignment vertical="top" wrapText="1"/>
    </xf>
    <xf numFmtId="4" fontId="0" fillId="0" borderId="4" xfId="0" applyNumberFormat="1" applyBorder="1"/>
    <xf numFmtId="0" fontId="0" fillId="0" borderId="4" xfId="0" applyBorder="1"/>
    <xf numFmtId="0" fontId="0" fillId="0" borderId="2" xfId="0" applyBorder="1" applyAlignment="1">
      <alignment horizontal="left"/>
    </xf>
    <xf numFmtId="0" fontId="0" fillId="0" borderId="8" xfId="0" applyBorder="1"/>
    <xf numFmtId="0" fontId="0" fillId="0" borderId="4" xfId="0" applyBorder="1" applyAlignment="1">
      <alignment wrapText="1"/>
    </xf>
    <xf numFmtId="0" fontId="0" fillId="0" borderId="9" xfId="0" applyBorder="1"/>
    <xf numFmtId="4" fontId="0" fillId="0" borderId="10" xfId="0" applyNumberFormat="1" applyBorder="1"/>
    <xf numFmtId="0" fontId="0" fillId="0" borderId="2" xfId="0" applyBorder="1"/>
    <xf numFmtId="0" fontId="0" fillId="0" borderId="8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3" xfId="0" applyBorder="1" applyAlignment="1">
      <alignment horizontal="left"/>
    </xf>
    <xf numFmtId="4" fontId="0" fillId="0" borderId="0" xfId="0" applyNumberFormat="1"/>
    <xf numFmtId="0" fontId="4" fillId="0" borderId="0" xfId="0" applyFont="1"/>
    <xf numFmtId="0" fontId="0" fillId="0" borderId="3" xfId="0" applyBorder="1"/>
    <xf numFmtId="0" fontId="5" fillId="0" borderId="0" xfId="0" applyFont="1" applyAlignment="1">
      <alignment horizontal="center"/>
    </xf>
    <xf numFmtId="0" fontId="0" fillId="0" borderId="9" xfId="0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0" fillId="0" borderId="1" xfId="0" applyBorder="1"/>
    <xf numFmtId="0" fontId="0" fillId="0" borderId="6" xfId="0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0" fontId="0" fillId="0" borderId="12" xfId="0" applyBorder="1"/>
    <xf numFmtId="4" fontId="0" fillId="0" borderId="12" xfId="0" applyNumberFormat="1" applyBorder="1"/>
    <xf numFmtId="0" fontId="0" fillId="4" borderId="4" xfId="0" applyFill="1" applyBorder="1"/>
    <xf numFmtId="4" fontId="0" fillId="0" borderId="16" xfId="0" applyNumberFormat="1" applyBorder="1"/>
    <xf numFmtId="0" fontId="0" fillId="0" borderId="14" xfId="0" applyBorder="1"/>
    <xf numFmtId="0" fontId="5" fillId="5" borderId="13" xfId="0" applyFont="1" applyFill="1" applyBorder="1" applyAlignment="1">
      <alignment horizontal="center"/>
    </xf>
    <xf numFmtId="4" fontId="2" fillId="5" borderId="10" xfId="0" applyNumberFormat="1" applyFont="1" applyFill="1" applyBorder="1"/>
    <xf numFmtId="3" fontId="0" fillId="0" borderId="4" xfId="0" applyNumberFormat="1" applyBorder="1"/>
    <xf numFmtId="3" fontId="6" fillId="0" borderId="4" xfId="0" applyNumberFormat="1" applyFont="1" applyBorder="1"/>
    <xf numFmtId="3" fontId="6" fillId="0" borderId="12" xfId="0" applyNumberFormat="1" applyFont="1" applyBorder="1"/>
    <xf numFmtId="0" fontId="0" fillId="0" borderId="6" xfId="0" applyBorder="1" applyAlignment="1">
      <alignment horizontal="left" vertical="top"/>
    </xf>
    <xf numFmtId="165" fontId="0" fillId="0" borderId="4" xfId="0" applyNumberFormat="1" applyBorder="1"/>
    <xf numFmtId="9" fontId="2" fillId="0" borderId="18" xfId="0" applyNumberFormat="1" applyFont="1" applyBorder="1" applyAlignment="1">
      <alignment wrapText="1"/>
    </xf>
    <xf numFmtId="165" fontId="0" fillId="2" borderId="4" xfId="0" applyNumberFormat="1" applyFill="1" applyBorder="1" applyProtection="1">
      <protection locked="0"/>
    </xf>
    <xf numFmtId="0" fontId="0" fillId="0" borderId="0" xfId="0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165" fontId="0" fillId="0" borderId="16" xfId="0" applyNumberFormat="1" applyBorder="1"/>
    <xf numFmtId="165" fontId="0" fillId="0" borderId="16" xfId="0" applyNumberFormat="1" applyBorder="1" applyAlignment="1">
      <alignment vertical="top" wrapText="1"/>
    </xf>
    <xf numFmtId="165" fontId="0" fillId="2" borderId="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3" fontId="0" fillId="3" borderId="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0" borderId="0" xfId="0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1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165" fontId="8" fillId="3" borderId="17" xfId="0" applyNumberFormat="1" applyFont="1" applyFill="1" applyBorder="1" applyAlignment="1">
      <alignment horizontal="center"/>
    </xf>
    <xf numFmtId="165" fontId="8" fillId="3" borderId="18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/>
    </xf>
    <xf numFmtId="164" fontId="5" fillId="0" borderId="2" xfId="1" applyFont="1" applyBorder="1" applyAlignment="1">
      <alignment horizontal="left"/>
    </xf>
    <xf numFmtId="164" fontId="5" fillId="0" borderId="3" xfId="1" applyFont="1" applyBorder="1" applyAlignment="1">
      <alignment horizontal="left"/>
    </xf>
    <xf numFmtId="164" fontId="5" fillId="0" borderId="5" xfId="1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1" xfId="0" applyBorder="1" applyAlignment="1">
      <alignment horizontal="left"/>
    </xf>
    <xf numFmtId="165" fontId="0" fillId="0" borderId="8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0" fontId="5" fillId="0" borderId="4" xfId="0" applyFon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0" fillId="0" borderId="8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left" vertical="top" wrapText="1"/>
    </xf>
    <xf numFmtId="0" fontId="0" fillId="0" borderId="3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2" fillId="0" borderId="3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0" fillId="0" borderId="3" xfId="0" applyBorder="1" applyAlignment="1">
      <alignment horizontal="left" vertical="top" wrapText="1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12</xdr:col>
      <xdr:colOff>0</xdr:colOff>
      <xdr:row>38</xdr:row>
      <xdr:rowOff>123825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DB4B1716-34D4-4E39-9039-FBC83E42F68D}"/>
            </a:ext>
          </a:extLst>
        </xdr:cNvPr>
        <xdr:cNvSpPr txBox="1"/>
      </xdr:nvSpPr>
      <xdr:spPr>
        <a:xfrm>
          <a:off x="9525" y="0"/>
          <a:ext cx="7305675" cy="7362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Vejledning til udfyldelse af Rammeaftalebilag C – Tilbudsliste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Nærværende faneblad er en vejledning til udfyldelse af de pågældende faneblade. Tilbudslisten skal udfyldes og returneres som en del af tilbuddet.   </a:t>
          </a: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Tilbudsgiver skal i dette kontraktbilag udelukkende udfylde de felter, som er markeret med gul. Cellerne angivet med gul </a:t>
          </a:r>
          <a:r>
            <a:rPr lang="da-DK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SKAL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udfyldes. Såfremt celler markeret med gul ikke udfyldes, kan det medføre at tilbuddet vil kunne blive betragtet som ikke-konditionsmæssigt. </a:t>
          </a: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Fane 1 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hovedtilbudsliste summerer automatisk de tilbudte priser og viser den samlede årstilbudssum (G28) og evalueringssummen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(G29). Tilbudssummen i G29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udgør evalueringssummen. Denne fane skal </a:t>
          </a:r>
          <a:r>
            <a:rPr lang="da-DK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ikke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udfyldes af Tilbudsgiver. </a:t>
          </a: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Fane 2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renovationsydelsen omfatter indsamling af affaldsfraktionerne. Heraf fremgår estimeret antal årlige indsamlinger samt estimeret antal enheder fordelt på typer af containere. Det fremgår ligeledes hvorvidt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der er tale om indsamling på en fast tømningsordning eller tilkald (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samt indsamling på helligdage for så vidt angår F1 – restaffald/småt brændbart). Tilbudsgiver skal hertil afgive en tilbudspris pr. indsamling for hver af de respektive containertyper. </a:t>
          </a: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Fane 3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leje af indsamlingsmateriel. Tilbudsgiver skal angive en tilbudspris for leje pr. angivet pr. uge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pr. enhed for hver af de respektive containertyper. Der er oplyst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estimeret antal uger pr. år containerne forventes lejet.</a:t>
          </a:r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Fane 4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tillægsydelser omfatter forgæves kørsel ved ingen tømning, kilometerpris ved ændring af modtageanlæg, 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samt priser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 delydelserne 1,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 og 3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som fremgår af Rammeaftalebilag A – Kravspecifikation. </a:t>
          </a: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Tilbudsprisen for forgæves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kørsel skal angives pr. gang, mens kilometerpris ved ændring af modtageanlæg angives som pris pr. km. Der gøres opmærksom på, at den anførte km-pris alene skal anvendes til beregning af ændring af modtageanlæg i kontraktens løbetid. Kørsel til faste modtageanlæg er indeholdt i den tilbudte indsamlingspris (tømmepris).</a:t>
          </a: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Tilbudsgiver skal angive tilbudspriser 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 efterspurgte opgaver for delydelserne 1-3.</a:t>
          </a: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8"/>
  <sheetViews>
    <sheetView tabSelected="1" workbookViewId="0">
      <selection sqref="A1:XFD1048576"/>
    </sheetView>
  </sheetViews>
  <sheetFormatPr defaultRowHeight="14.4" x14ac:dyDescent="0.3"/>
  <sheetData>
    <row r="1" spans="1:31" x14ac:dyDescent="0.3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</row>
    <row r="2" spans="1:31" x14ac:dyDescent="0.3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</row>
    <row r="3" spans="1:31" x14ac:dyDescent="0.3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</row>
    <row r="4" spans="1:31" x14ac:dyDescent="0.3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</row>
    <row r="5" spans="1:31" x14ac:dyDescent="0.3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</row>
    <row r="6" spans="1:31" x14ac:dyDescent="0.3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</row>
    <row r="7" spans="1:31" x14ac:dyDescent="0.3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</row>
    <row r="8" spans="1:31" x14ac:dyDescent="0.3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</row>
    <row r="9" spans="1:31" x14ac:dyDescent="0.3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</row>
    <row r="10" spans="1:31" x14ac:dyDescent="0.3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</row>
    <row r="11" spans="1:31" x14ac:dyDescent="0.3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</row>
    <row r="12" spans="1:31" x14ac:dyDescent="0.3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</row>
    <row r="13" spans="1:31" x14ac:dyDescent="0.3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</row>
    <row r="14" spans="1:31" x14ac:dyDescent="0.3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</row>
    <row r="15" spans="1:31" x14ac:dyDescent="0.3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</row>
    <row r="16" spans="1:31" x14ac:dyDescent="0.3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</row>
    <row r="17" spans="1:31" x14ac:dyDescent="0.3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</row>
    <row r="18" spans="1:31" x14ac:dyDescent="0.3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</row>
    <row r="19" spans="1:31" x14ac:dyDescent="0.3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</row>
    <row r="20" spans="1:31" x14ac:dyDescent="0.3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</row>
    <row r="21" spans="1:31" x14ac:dyDescent="0.3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</row>
    <row r="22" spans="1:31" x14ac:dyDescent="0.3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</row>
    <row r="23" spans="1:31" x14ac:dyDescent="0.3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</row>
    <row r="24" spans="1:31" x14ac:dyDescent="0.3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</row>
    <row r="25" spans="1:31" x14ac:dyDescent="0.3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</row>
    <row r="26" spans="1:31" x14ac:dyDescent="0.3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</row>
    <row r="27" spans="1:31" x14ac:dyDescent="0.3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</row>
    <row r="28" spans="1:31" x14ac:dyDescent="0.3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</row>
    <row r="29" spans="1:31" x14ac:dyDescent="0.3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</row>
    <row r="30" spans="1:31" x14ac:dyDescent="0.3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</row>
    <row r="31" spans="1:31" x14ac:dyDescent="0.3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</row>
    <row r="32" spans="1:31" x14ac:dyDescent="0.3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</row>
    <row r="33" spans="1:31" x14ac:dyDescent="0.3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</row>
    <row r="34" spans="1:31" x14ac:dyDescent="0.3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</row>
    <row r="35" spans="1:31" x14ac:dyDescent="0.3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</row>
    <row r="36" spans="1:31" x14ac:dyDescent="0.3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</row>
    <row r="37" spans="1:31" x14ac:dyDescent="0.3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</row>
    <row r="38" spans="1:31" x14ac:dyDescent="0.3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</row>
    <row r="39" spans="1:31" x14ac:dyDescent="0.3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</row>
    <row r="40" spans="1:31" x14ac:dyDescent="0.3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</row>
    <row r="41" spans="1:31" x14ac:dyDescent="0.3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</row>
    <row r="42" spans="1:31" x14ac:dyDescent="0.3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</row>
    <row r="43" spans="1:31" x14ac:dyDescent="0.3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</row>
    <row r="44" spans="1:31" x14ac:dyDescent="0.3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</row>
    <row r="45" spans="1:31" x14ac:dyDescent="0.3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</row>
    <row r="46" spans="1:31" x14ac:dyDescent="0.3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</row>
    <row r="47" spans="1:31" x14ac:dyDescent="0.3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</row>
    <row r="48" spans="1:31" x14ac:dyDescent="0.3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</row>
  </sheetData>
  <sheetProtection algorithmName="SHA-512" hashValue="yYx0zJBLLzRqifCulrEifPKKnaibYwRPf5YflrnLnF0BbfcDvsRNQBfCTfz0aXeX2/89uvKcHB1JYz8SBJsiQw==" saltValue="WQrxmxYQkLzYlcxya13rUA==" spinCount="100000" sheet="1" objects="1" scenarios="1"/>
  <mergeCells count="1">
    <mergeCell ref="A1:AE4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workbookViewId="0">
      <selection sqref="A1:H1"/>
    </sheetView>
  </sheetViews>
  <sheetFormatPr defaultRowHeight="14.4" x14ac:dyDescent="0.3"/>
  <cols>
    <col min="6" max="6" width="11.88671875" customWidth="1"/>
  </cols>
  <sheetData>
    <row r="1" spans="1:9" ht="31.2" x14ac:dyDescent="0.6">
      <c r="A1" s="67" t="s">
        <v>0</v>
      </c>
      <c r="B1" s="67"/>
      <c r="C1" s="67"/>
      <c r="D1" s="67"/>
      <c r="E1" s="67"/>
      <c r="F1" s="67"/>
      <c r="G1" s="67"/>
      <c r="H1" s="67"/>
    </row>
    <row r="2" spans="1:9" x14ac:dyDescent="0.3">
      <c r="A2" s="48"/>
      <c r="B2" s="48"/>
      <c r="C2" s="48"/>
      <c r="D2" s="48"/>
      <c r="E2" s="48"/>
      <c r="F2" s="48"/>
      <c r="G2" s="48"/>
      <c r="H2" s="48"/>
    </row>
    <row r="3" spans="1:9" x14ac:dyDescent="0.3">
      <c r="A3" s="68" t="s">
        <v>110</v>
      </c>
      <c r="B3" s="68"/>
      <c r="C3" s="68"/>
      <c r="D3" s="68"/>
      <c r="E3" s="68"/>
      <c r="F3" s="68"/>
      <c r="G3" s="68"/>
      <c r="H3" s="68"/>
    </row>
    <row r="4" spans="1:9" ht="33" customHeight="1" x14ac:dyDescent="0.3">
      <c r="A4" s="68"/>
      <c r="B4" s="68"/>
      <c r="C4" s="68"/>
      <c r="D4" s="68"/>
      <c r="E4" s="68"/>
      <c r="F4" s="68"/>
      <c r="G4" s="68"/>
      <c r="H4" s="68"/>
    </row>
    <row r="5" spans="1:9" x14ac:dyDescent="0.3">
      <c r="A5" s="69"/>
      <c r="B5" s="69"/>
      <c r="C5" s="69"/>
      <c r="D5" s="69"/>
      <c r="E5" s="69"/>
      <c r="F5" s="69"/>
      <c r="G5" s="69"/>
      <c r="H5" s="69"/>
    </row>
    <row r="6" spans="1:9" x14ac:dyDescent="0.3">
      <c r="A6" s="70" t="s">
        <v>1</v>
      </c>
      <c r="B6" s="71"/>
      <c r="C6" s="71"/>
      <c r="D6" s="71"/>
      <c r="E6" s="71"/>
      <c r="F6" s="71"/>
      <c r="G6" s="80" t="s">
        <v>2</v>
      </c>
      <c r="H6" s="80"/>
    </row>
    <row r="7" spans="1:9" x14ac:dyDescent="0.3">
      <c r="A7" s="51" t="s">
        <v>57</v>
      </c>
      <c r="B7" s="52"/>
      <c r="C7" s="52"/>
      <c r="D7" s="52"/>
      <c r="E7" s="52"/>
      <c r="F7" s="53"/>
      <c r="G7" s="49">
        <f>'Fane 2 - Renovationsydelsen'!F10</f>
        <v>0</v>
      </c>
      <c r="H7" s="50"/>
      <c r="I7" t="s">
        <v>3</v>
      </c>
    </row>
    <row r="8" spans="1:9" x14ac:dyDescent="0.3">
      <c r="A8" s="51" t="s">
        <v>58</v>
      </c>
      <c r="B8" s="52"/>
      <c r="C8" s="52"/>
      <c r="D8" s="52"/>
      <c r="E8" s="52"/>
      <c r="F8" s="53"/>
      <c r="G8" s="49">
        <f>'Fane 2 - Renovationsydelsen'!F18</f>
        <v>0</v>
      </c>
      <c r="H8" s="50"/>
      <c r="I8" t="s">
        <v>3</v>
      </c>
    </row>
    <row r="9" spans="1:9" x14ac:dyDescent="0.3">
      <c r="A9" s="51" t="s">
        <v>59</v>
      </c>
      <c r="B9" s="52"/>
      <c r="C9" s="52"/>
      <c r="D9" s="52"/>
      <c r="E9" s="52"/>
      <c r="F9" s="53"/>
      <c r="G9" s="49">
        <f>'Fane 2 - Renovationsydelsen'!F27</f>
        <v>0</v>
      </c>
      <c r="H9" s="50"/>
      <c r="I9" t="s">
        <v>3</v>
      </c>
    </row>
    <row r="10" spans="1:9" x14ac:dyDescent="0.3">
      <c r="A10" s="51" t="s">
        <v>60</v>
      </c>
      <c r="B10" s="52"/>
      <c r="C10" s="52"/>
      <c r="D10" s="52"/>
      <c r="E10" s="52"/>
      <c r="F10" s="53"/>
      <c r="G10" s="49">
        <f>'Fane 2 - Renovationsydelsen'!F34</f>
        <v>0</v>
      </c>
      <c r="H10" s="50"/>
      <c r="I10" t="s">
        <v>3</v>
      </c>
    </row>
    <row r="11" spans="1:9" x14ac:dyDescent="0.3">
      <c r="A11" s="51" t="s">
        <v>89</v>
      </c>
      <c r="B11" s="52"/>
      <c r="C11" s="52"/>
      <c r="D11" s="52"/>
      <c r="E11" s="52"/>
      <c r="F11" s="53"/>
      <c r="G11" s="49">
        <f>'Fane 2 - Renovationsydelsen'!F42</f>
        <v>0</v>
      </c>
      <c r="H11" s="50"/>
      <c r="I11" t="s">
        <v>3</v>
      </c>
    </row>
    <row r="12" spans="1:9" x14ac:dyDescent="0.3">
      <c r="A12" s="51" t="s">
        <v>61</v>
      </c>
      <c r="B12" s="52"/>
      <c r="C12" s="52"/>
      <c r="D12" s="52"/>
      <c r="E12" s="52"/>
      <c r="F12" s="53"/>
      <c r="G12" s="49">
        <f>'Fane 2 - Renovationsydelsen'!F50</f>
        <v>0</v>
      </c>
      <c r="H12" s="50"/>
      <c r="I12" t="s">
        <v>3</v>
      </c>
    </row>
    <row r="13" spans="1:9" x14ac:dyDescent="0.3">
      <c r="A13" s="51" t="s">
        <v>62</v>
      </c>
      <c r="B13" s="52"/>
      <c r="C13" s="52"/>
      <c r="D13" s="52"/>
      <c r="E13" s="52"/>
      <c r="F13" s="53"/>
      <c r="G13" s="49">
        <f>'Fane 2 - Renovationsydelsen'!F57</f>
        <v>0</v>
      </c>
      <c r="H13" s="50"/>
      <c r="I13" t="s">
        <v>3</v>
      </c>
    </row>
    <row r="14" spans="1:9" x14ac:dyDescent="0.3">
      <c r="A14" s="51" t="s">
        <v>67</v>
      </c>
      <c r="B14" s="52"/>
      <c r="C14" s="52"/>
      <c r="D14" s="52"/>
      <c r="E14" s="52"/>
      <c r="F14" s="53"/>
      <c r="G14" s="49">
        <f>'Fane 2 - Renovationsydelsen'!F66</f>
        <v>0</v>
      </c>
      <c r="H14" s="50"/>
      <c r="I14" t="s">
        <v>3</v>
      </c>
    </row>
    <row r="15" spans="1:9" x14ac:dyDescent="0.3">
      <c r="A15" s="51" t="s">
        <v>68</v>
      </c>
      <c r="B15" s="52"/>
      <c r="C15" s="52"/>
      <c r="D15" s="52"/>
      <c r="E15" s="52"/>
      <c r="F15" s="53"/>
      <c r="G15" s="49">
        <f>'Fane 2 - Renovationsydelsen'!F73</f>
        <v>0</v>
      </c>
      <c r="H15" s="50"/>
      <c r="I15" t="s">
        <v>3</v>
      </c>
    </row>
    <row r="16" spans="1:9" x14ac:dyDescent="0.3">
      <c r="A16" s="51" t="s">
        <v>70</v>
      </c>
      <c r="B16" s="52"/>
      <c r="C16" s="52"/>
      <c r="D16" s="52"/>
      <c r="E16" s="52"/>
      <c r="F16" s="53"/>
      <c r="G16" s="49">
        <f>'Fane 2 - Renovationsydelsen'!F81</f>
        <v>0</v>
      </c>
      <c r="H16" s="50"/>
      <c r="I16" t="s">
        <v>3</v>
      </c>
    </row>
    <row r="17" spans="1:9" x14ac:dyDescent="0.3">
      <c r="A17" s="51" t="s">
        <v>72</v>
      </c>
      <c r="B17" s="52"/>
      <c r="C17" s="52"/>
      <c r="D17" s="52"/>
      <c r="E17" s="52"/>
      <c r="F17" s="53"/>
      <c r="G17" s="49">
        <f>'Fane 2 - Renovationsydelsen'!F89</f>
        <v>0</v>
      </c>
      <c r="H17" s="50"/>
      <c r="I17" t="s">
        <v>3</v>
      </c>
    </row>
    <row r="18" spans="1:9" x14ac:dyDescent="0.3">
      <c r="A18" s="52" t="s">
        <v>79</v>
      </c>
      <c r="B18" s="52"/>
      <c r="C18" s="52"/>
      <c r="D18" s="52"/>
      <c r="E18" s="52"/>
      <c r="F18" s="53"/>
      <c r="G18" s="49">
        <f>'Fane 2 - Renovationsydelsen'!F96</f>
        <v>0</v>
      </c>
      <c r="H18" s="50"/>
      <c r="I18" t="s">
        <v>3</v>
      </c>
    </row>
    <row r="19" spans="1:9" ht="15" customHeight="1" thickBot="1" x14ac:dyDescent="0.35">
      <c r="A19" s="75" t="s">
        <v>4</v>
      </c>
      <c r="B19" s="76"/>
      <c r="C19" s="76"/>
      <c r="D19" s="76"/>
      <c r="E19" s="76"/>
      <c r="F19" s="77"/>
      <c r="G19" s="78">
        <f>'Fane 3 - Leje indsamlingsmat.'!E9</f>
        <v>0</v>
      </c>
      <c r="H19" s="79"/>
      <c r="I19" t="s">
        <v>5</v>
      </c>
    </row>
    <row r="20" spans="1:9" ht="15" thickBot="1" x14ac:dyDescent="0.35">
      <c r="A20" s="54" t="s">
        <v>80</v>
      </c>
      <c r="B20" s="55"/>
      <c r="C20" s="55"/>
      <c r="D20" s="55"/>
      <c r="E20" s="55"/>
      <c r="F20" s="56"/>
      <c r="G20" s="57">
        <f>SUM(G7:H19)</f>
        <v>0</v>
      </c>
      <c r="H20" s="58"/>
    </row>
    <row r="21" spans="1:9" x14ac:dyDescent="0.3">
      <c r="A21" s="69"/>
      <c r="B21" s="69"/>
      <c r="C21" s="69"/>
      <c r="D21" s="69"/>
      <c r="E21" s="69"/>
      <c r="F21" s="69"/>
      <c r="G21" s="69"/>
      <c r="H21" s="69"/>
    </row>
    <row r="22" spans="1:9" x14ac:dyDescent="0.3">
      <c r="A22" s="70" t="s">
        <v>6</v>
      </c>
      <c r="B22" s="71"/>
      <c r="C22" s="71"/>
      <c r="D22" s="71"/>
      <c r="E22" s="71"/>
      <c r="F22" s="72"/>
      <c r="G22" s="73" t="s">
        <v>2</v>
      </c>
      <c r="H22" s="74"/>
    </row>
    <row r="23" spans="1:9" x14ac:dyDescent="0.3">
      <c r="A23" s="51" t="s">
        <v>93</v>
      </c>
      <c r="B23" s="52"/>
      <c r="C23" s="52"/>
      <c r="D23" s="52"/>
      <c r="E23" s="52"/>
      <c r="F23" s="53"/>
      <c r="G23" s="82">
        <f>'Fane 4 - Tillægsydelser'!F4</f>
        <v>0</v>
      </c>
      <c r="H23" s="82"/>
      <c r="I23" t="s">
        <v>8</v>
      </c>
    </row>
    <row r="24" spans="1:9" x14ac:dyDescent="0.3">
      <c r="A24" s="83" t="s">
        <v>96</v>
      </c>
      <c r="B24" s="84"/>
      <c r="C24" s="84"/>
      <c r="D24" s="84"/>
      <c r="E24" s="84"/>
      <c r="F24" s="85"/>
      <c r="G24" s="49" t="e">
        <f>'Fane 4 - Tillægsydelser'!G17</f>
        <v>#VALUE!</v>
      </c>
      <c r="H24" s="50"/>
      <c r="I24" t="s">
        <v>8</v>
      </c>
    </row>
    <row r="25" spans="1:9" ht="15" thickBot="1" x14ac:dyDescent="0.35">
      <c r="A25" s="75" t="s">
        <v>100</v>
      </c>
      <c r="B25" s="76"/>
      <c r="C25" s="76"/>
      <c r="D25" s="76"/>
      <c r="E25" s="76"/>
      <c r="F25" s="77"/>
      <c r="G25" s="81">
        <f>'Fane 4 - Tillægsydelser'!F31</f>
        <v>0</v>
      </c>
      <c r="H25" s="81"/>
      <c r="I25" t="s">
        <v>8</v>
      </c>
    </row>
    <row r="26" spans="1:9" ht="15" thickBot="1" x14ac:dyDescent="0.35">
      <c r="A26" s="54" t="s">
        <v>81</v>
      </c>
      <c r="B26" s="55"/>
      <c r="C26" s="55"/>
      <c r="D26" s="55"/>
      <c r="E26" s="55"/>
      <c r="F26" s="56"/>
      <c r="G26" s="57" t="e">
        <f>SUM(G23:H25)</f>
        <v>#VALUE!</v>
      </c>
      <c r="H26" s="58"/>
    </row>
    <row r="27" spans="1:9" ht="15" thickBot="1" x14ac:dyDescent="0.35">
      <c r="A27" s="61"/>
      <c r="B27" s="61"/>
      <c r="C27" s="61"/>
      <c r="D27" s="61"/>
      <c r="E27" s="61"/>
      <c r="F27" s="61"/>
      <c r="G27" s="61"/>
      <c r="H27" s="61"/>
    </row>
    <row r="28" spans="1:9" ht="15" thickBot="1" x14ac:dyDescent="0.35">
      <c r="A28" s="54" t="s">
        <v>82</v>
      </c>
      <c r="B28" s="55"/>
      <c r="C28" s="55"/>
      <c r="D28" s="55"/>
      <c r="E28" s="55"/>
      <c r="F28" s="56"/>
      <c r="G28" s="57" t="e">
        <f>G20+G26</f>
        <v>#VALUE!</v>
      </c>
      <c r="H28" s="58"/>
      <c r="I28" t="s">
        <v>102</v>
      </c>
    </row>
    <row r="29" spans="1:9" ht="16.2" thickBot="1" x14ac:dyDescent="0.35">
      <c r="A29" s="62" t="s">
        <v>83</v>
      </c>
      <c r="B29" s="63"/>
      <c r="C29" s="63"/>
      <c r="D29" s="63"/>
      <c r="E29" s="63"/>
      <c r="F29" s="64"/>
      <c r="G29" s="65" t="e">
        <f>G28*6</f>
        <v>#VALUE!</v>
      </c>
      <c r="H29" s="66"/>
      <c r="I29" t="s">
        <v>103</v>
      </c>
    </row>
    <row r="30" spans="1:9" x14ac:dyDescent="0.3">
      <c r="A30" s="60"/>
      <c r="B30" s="60"/>
      <c r="C30" s="60"/>
      <c r="D30" s="60"/>
      <c r="E30" s="60"/>
      <c r="F30" s="60"/>
      <c r="G30" s="60"/>
      <c r="H30" s="60"/>
    </row>
    <row r="31" spans="1:9" x14ac:dyDescent="0.3">
      <c r="A31" s="59"/>
      <c r="B31" s="59"/>
      <c r="C31" s="59"/>
      <c r="D31" s="59"/>
      <c r="E31" s="59"/>
      <c r="F31" s="59"/>
      <c r="G31" s="59"/>
      <c r="H31" s="59"/>
    </row>
  </sheetData>
  <sheetProtection algorithmName="SHA-512" hashValue="Rz6RLn9tdsG0RA231JM8i/bn63KNMviP1E/KwCpI/XQEKUdlSKOsrMSKVMRN/Mp8HRE7q1Y9CGNTJeHq+2mEhg==" saltValue="5mJePYgdGkThw9YOwMArCw==" spinCount="100000" sheet="1" objects="1" scenarios="1"/>
  <mergeCells count="52">
    <mergeCell ref="A25:F25"/>
    <mergeCell ref="G25:H25"/>
    <mergeCell ref="A23:F23"/>
    <mergeCell ref="G23:H23"/>
    <mergeCell ref="A24:F24"/>
    <mergeCell ref="G24:H24"/>
    <mergeCell ref="A1:H1"/>
    <mergeCell ref="A2:H2"/>
    <mergeCell ref="A3:H4"/>
    <mergeCell ref="A5:H5"/>
    <mergeCell ref="A22:F22"/>
    <mergeCell ref="G22:H22"/>
    <mergeCell ref="A19:F19"/>
    <mergeCell ref="G19:H19"/>
    <mergeCell ref="A20:F20"/>
    <mergeCell ref="G20:H20"/>
    <mergeCell ref="A21:H21"/>
    <mergeCell ref="A6:F6"/>
    <mergeCell ref="G6:H6"/>
    <mergeCell ref="A14:F14"/>
    <mergeCell ref="G14:H14"/>
    <mergeCell ref="A7:F7"/>
    <mergeCell ref="G7:H7"/>
    <mergeCell ref="A9:F9"/>
    <mergeCell ref="G9:H9"/>
    <mergeCell ref="A12:F12"/>
    <mergeCell ref="A13:F13"/>
    <mergeCell ref="G13:H13"/>
    <mergeCell ref="A8:F8"/>
    <mergeCell ref="G8:H8"/>
    <mergeCell ref="A10:F10"/>
    <mergeCell ref="G10:H10"/>
    <mergeCell ref="A11:F11"/>
    <mergeCell ref="G11:H11"/>
    <mergeCell ref="G12:H12"/>
    <mergeCell ref="A26:F26"/>
    <mergeCell ref="G26:H26"/>
    <mergeCell ref="A31:H31"/>
    <mergeCell ref="A28:F28"/>
    <mergeCell ref="G28:H28"/>
    <mergeCell ref="A30:H30"/>
    <mergeCell ref="A27:H27"/>
    <mergeCell ref="A29:F29"/>
    <mergeCell ref="G29:H29"/>
    <mergeCell ref="G18:H18"/>
    <mergeCell ref="G15:H15"/>
    <mergeCell ref="G16:H16"/>
    <mergeCell ref="G17:H17"/>
    <mergeCell ref="A15:F15"/>
    <mergeCell ref="A16:F16"/>
    <mergeCell ref="A17:F17"/>
    <mergeCell ref="A18:F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96"/>
  <sheetViews>
    <sheetView zoomScaleNormal="100" workbookViewId="0"/>
  </sheetViews>
  <sheetFormatPr defaultRowHeight="14.4" x14ac:dyDescent="0.3"/>
  <cols>
    <col min="2" max="2" width="24.33203125" customWidth="1"/>
    <col min="3" max="3" width="15.33203125" customWidth="1"/>
    <col min="4" max="4" width="17.6640625" customWidth="1"/>
    <col min="5" max="5" width="14.5546875" customWidth="1"/>
    <col min="6" max="6" width="18.109375" customWidth="1"/>
  </cols>
  <sheetData>
    <row r="1" spans="1:23" ht="23.4" x14ac:dyDescent="0.45">
      <c r="A1" s="15" t="s">
        <v>32</v>
      </c>
      <c r="B1" s="1"/>
      <c r="C1" s="1"/>
      <c r="D1" s="1"/>
    </row>
    <row r="3" spans="1:23" ht="28.8" x14ac:dyDescent="0.3">
      <c r="A3" s="90" t="s">
        <v>30</v>
      </c>
      <c r="B3" s="90"/>
      <c r="C3" s="2" t="s">
        <v>55</v>
      </c>
      <c r="D3" s="2" t="s">
        <v>56</v>
      </c>
      <c r="E3" s="2" t="s">
        <v>9</v>
      </c>
      <c r="F3" s="2" t="s">
        <v>10</v>
      </c>
    </row>
    <row r="4" spans="1:23" x14ac:dyDescent="0.3">
      <c r="A4" s="86" t="s">
        <v>11</v>
      </c>
      <c r="B4" s="87"/>
      <c r="C4" s="2">
        <v>11</v>
      </c>
      <c r="D4" s="2">
        <v>1092</v>
      </c>
      <c r="E4" s="36">
        <v>0</v>
      </c>
      <c r="F4" s="34">
        <f>D4*E4</f>
        <v>0</v>
      </c>
    </row>
    <row r="5" spans="1:23" x14ac:dyDescent="0.3">
      <c r="A5" s="4" t="s">
        <v>12</v>
      </c>
      <c r="B5" s="4"/>
      <c r="C5" s="2">
        <v>295</v>
      </c>
      <c r="D5" s="2">
        <v>27482</v>
      </c>
      <c r="E5" s="36">
        <v>0</v>
      </c>
      <c r="F5" s="34">
        <f t="shared" ref="F5:F9" si="0">D5*E5</f>
        <v>0</v>
      </c>
    </row>
    <row r="6" spans="1:23" x14ac:dyDescent="0.3">
      <c r="A6" s="4" t="s">
        <v>13</v>
      </c>
      <c r="B6" s="4"/>
      <c r="C6" s="2">
        <v>10</v>
      </c>
      <c r="D6" s="2">
        <v>1144</v>
      </c>
      <c r="E6" s="36">
        <v>0</v>
      </c>
      <c r="F6" s="34">
        <f t="shared" si="0"/>
        <v>0</v>
      </c>
    </row>
    <row r="7" spans="1:23" x14ac:dyDescent="0.3">
      <c r="A7" s="51" t="s">
        <v>14</v>
      </c>
      <c r="B7" s="53"/>
      <c r="C7" s="2">
        <v>1</v>
      </c>
      <c r="D7" s="2">
        <v>52</v>
      </c>
      <c r="E7" s="36">
        <v>0</v>
      </c>
      <c r="F7" s="34">
        <f t="shared" si="0"/>
        <v>0</v>
      </c>
    </row>
    <row r="8" spans="1:23" x14ac:dyDescent="0.3">
      <c r="A8" s="5" t="s">
        <v>76</v>
      </c>
      <c r="B8" s="13"/>
      <c r="C8" s="2">
        <v>7</v>
      </c>
      <c r="D8" s="2">
        <v>416</v>
      </c>
      <c r="E8" s="36">
        <v>0</v>
      </c>
      <c r="F8" s="34">
        <f t="shared" si="0"/>
        <v>0</v>
      </c>
    </row>
    <row r="9" spans="1:23" x14ac:dyDescent="0.3">
      <c r="A9" s="5" t="s">
        <v>28</v>
      </c>
      <c r="B9" s="13"/>
      <c r="C9" s="2">
        <v>5</v>
      </c>
      <c r="D9" s="2">
        <v>260</v>
      </c>
      <c r="E9" s="36">
        <v>0</v>
      </c>
      <c r="F9" s="34">
        <f t="shared" si="0"/>
        <v>0</v>
      </c>
    </row>
    <row r="10" spans="1:23" x14ac:dyDescent="0.3">
      <c r="A10" s="73" t="s">
        <v>15</v>
      </c>
      <c r="B10" s="88"/>
      <c r="C10" s="88"/>
      <c r="D10" s="88"/>
      <c r="E10" s="74"/>
      <c r="F10" s="34">
        <f>SUM(F4:F9)</f>
        <v>0</v>
      </c>
      <c r="W10" s="37"/>
    </row>
    <row r="11" spans="1:23" x14ac:dyDescent="0.3">
      <c r="A11" s="89"/>
      <c r="B11" s="89"/>
      <c r="C11" s="89"/>
      <c r="D11" s="17"/>
      <c r="E11" s="17"/>
      <c r="F11" s="14"/>
    </row>
    <row r="12" spans="1:23" x14ac:dyDescent="0.3">
      <c r="A12" s="17"/>
      <c r="B12" s="17"/>
      <c r="C12" s="17"/>
      <c r="D12" s="17"/>
      <c r="E12" s="17"/>
      <c r="F12" s="14"/>
    </row>
    <row r="13" spans="1:23" ht="28.8" x14ac:dyDescent="0.3">
      <c r="A13" s="90" t="s">
        <v>31</v>
      </c>
      <c r="B13" s="91"/>
      <c r="C13" s="2" t="s">
        <v>55</v>
      </c>
      <c r="D13" s="2" t="s">
        <v>56</v>
      </c>
      <c r="E13" s="2" t="s">
        <v>9</v>
      </c>
      <c r="F13" s="2" t="s">
        <v>10</v>
      </c>
    </row>
    <row r="14" spans="1:23" x14ac:dyDescent="0.3">
      <c r="A14" s="86" t="s">
        <v>11</v>
      </c>
      <c r="B14" s="87"/>
      <c r="C14" s="2">
        <v>2</v>
      </c>
      <c r="D14" s="2">
        <f>C14*5</f>
        <v>10</v>
      </c>
      <c r="E14" s="36">
        <v>0</v>
      </c>
      <c r="F14" s="34">
        <f t="shared" ref="F14:F17" si="1">D14*E14</f>
        <v>0</v>
      </c>
    </row>
    <row r="15" spans="1:23" x14ac:dyDescent="0.3">
      <c r="A15" s="4" t="s">
        <v>12</v>
      </c>
      <c r="B15" s="4"/>
      <c r="C15" s="2">
        <v>22</v>
      </c>
      <c r="D15" s="2">
        <f t="shared" ref="D15:D17" si="2">C15*5</f>
        <v>110</v>
      </c>
      <c r="E15" s="36">
        <v>0</v>
      </c>
      <c r="F15" s="34">
        <f t="shared" si="1"/>
        <v>0</v>
      </c>
    </row>
    <row r="16" spans="1:23" x14ac:dyDescent="0.3">
      <c r="A16" s="5" t="s">
        <v>21</v>
      </c>
      <c r="B16" s="13"/>
      <c r="C16" s="2">
        <v>2</v>
      </c>
      <c r="D16" s="2">
        <f t="shared" si="2"/>
        <v>10</v>
      </c>
      <c r="E16" s="36">
        <v>0</v>
      </c>
      <c r="F16" s="34">
        <f t="shared" si="1"/>
        <v>0</v>
      </c>
    </row>
    <row r="17" spans="1:6" x14ac:dyDescent="0.3">
      <c r="A17" s="5" t="s">
        <v>28</v>
      </c>
      <c r="B17" s="13"/>
      <c r="C17" s="2">
        <v>5</v>
      </c>
      <c r="D17" s="2">
        <f t="shared" si="2"/>
        <v>25</v>
      </c>
      <c r="E17" s="36">
        <v>0</v>
      </c>
      <c r="F17" s="34">
        <f t="shared" si="1"/>
        <v>0</v>
      </c>
    </row>
    <row r="18" spans="1:6" x14ac:dyDescent="0.3">
      <c r="A18" s="73" t="s">
        <v>15</v>
      </c>
      <c r="B18" s="88"/>
      <c r="C18" s="88"/>
      <c r="D18" s="88"/>
      <c r="E18" s="74"/>
      <c r="F18" s="34">
        <f>SUM(F14:F17)</f>
        <v>0</v>
      </c>
    </row>
    <row r="19" spans="1:6" x14ac:dyDescent="0.3">
      <c r="A19" s="17"/>
      <c r="B19" s="17"/>
      <c r="C19" s="17"/>
      <c r="D19" s="17"/>
      <c r="E19" s="17"/>
      <c r="F19" s="14"/>
    </row>
    <row r="21" spans="1:6" ht="23.4" x14ac:dyDescent="0.45">
      <c r="A21" s="15" t="s">
        <v>33</v>
      </c>
    </row>
    <row r="23" spans="1:6" ht="28.8" x14ac:dyDescent="0.3">
      <c r="A23" s="90" t="s">
        <v>34</v>
      </c>
      <c r="B23" s="91"/>
      <c r="C23" s="2" t="s">
        <v>55</v>
      </c>
      <c r="D23" s="2" t="s">
        <v>56</v>
      </c>
      <c r="E23" s="2" t="s">
        <v>9</v>
      </c>
      <c r="F23" s="2" t="s">
        <v>10</v>
      </c>
    </row>
    <row r="24" spans="1:6" x14ac:dyDescent="0.3">
      <c r="A24" s="86" t="s">
        <v>11</v>
      </c>
      <c r="B24" s="87"/>
      <c r="C24" s="2">
        <v>9</v>
      </c>
      <c r="D24" s="2">
        <v>468</v>
      </c>
      <c r="E24" s="36">
        <v>0</v>
      </c>
      <c r="F24" s="34">
        <f t="shared" ref="F24:F26" si="3">D24*E24</f>
        <v>0</v>
      </c>
    </row>
    <row r="25" spans="1:6" x14ac:dyDescent="0.3">
      <c r="A25" s="4" t="s">
        <v>12</v>
      </c>
      <c r="B25" s="4"/>
      <c r="C25" s="2">
        <v>10</v>
      </c>
      <c r="D25" s="2">
        <v>355</v>
      </c>
      <c r="E25" s="36">
        <v>0</v>
      </c>
      <c r="F25" s="34">
        <f t="shared" si="3"/>
        <v>0</v>
      </c>
    </row>
    <row r="26" spans="1:6" x14ac:dyDescent="0.3">
      <c r="A26" s="51" t="s">
        <v>112</v>
      </c>
      <c r="B26" s="53"/>
      <c r="C26" s="2">
        <v>1</v>
      </c>
      <c r="D26" s="2">
        <v>26</v>
      </c>
      <c r="E26" s="36">
        <v>0</v>
      </c>
      <c r="F26" s="34">
        <f t="shared" si="3"/>
        <v>0</v>
      </c>
    </row>
    <row r="27" spans="1:6" x14ac:dyDescent="0.3">
      <c r="A27" s="73" t="s">
        <v>15</v>
      </c>
      <c r="B27" s="88"/>
      <c r="C27" s="88"/>
      <c r="D27" s="88"/>
      <c r="E27" s="74"/>
      <c r="F27" s="34">
        <f>SUM(F24:F26)</f>
        <v>0</v>
      </c>
    </row>
    <row r="30" spans="1:6" ht="28.8" x14ac:dyDescent="0.3">
      <c r="A30" s="90" t="s">
        <v>35</v>
      </c>
      <c r="B30" s="91"/>
      <c r="C30" s="2" t="s">
        <v>55</v>
      </c>
      <c r="D30" s="2" t="s">
        <v>56</v>
      </c>
      <c r="E30" s="2" t="s">
        <v>9</v>
      </c>
      <c r="F30" s="2" t="s">
        <v>10</v>
      </c>
    </row>
    <row r="31" spans="1:6" x14ac:dyDescent="0.3">
      <c r="A31" s="86" t="s">
        <v>11</v>
      </c>
      <c r="B31" s="87"/>
      <c r="C31" s="2">
        <v>90</v>
      </c>
      <c r="D31" s="2">
        <f>C31*12</f>
        <v>1080</v>
      </c>
      <c r="E31" s="36">
        <v>0</v>
      </c>
      <c r="F31" s="34">
        <f t="shared" ref="F31:F33" si="4">D31*E31</f>
        <v>0</v>
      </c>
    </row>
    <row r="32" spans="1:6" x14ac:dyDescent="0.3">
      <c r="A32" s="4" t="s">
        <v>12</v>
      </c>
      <c r="B32" s="4"/>
      <c r="C32" s="2">
        <v>26</v>
      </c>
      <c r="D32" s="2">
        <f t="shared" ref="D32" si="5">C32*12</f>
        <v>312</v>
      </c>
      <c r="E32" s="36">
        <v>0</v>
      </c>
      <c r="F32" s="34">
        <f t="shared" si="4"/>
        <v>0</v>
      </c>
    </row>
    <row r="33" spans="1:6" x14ac:dyDescent="0.3">
      <c r="A33" s="5" t="s">
        <v>29</v>
      </c>
      <c r="B33" s="13"/>
      <c r="C33" s="2">
        <v>1</v>
      </c>
      <c r="D33" s="2">
        <v>12</v>
      </c>
      <c r="E33" s="36">
        <v>0</v>
      </c>
      <c r="F33" s="34">
        <f t="shared" si="4"/>
        <v>0</v>
      </c>
    </row>
    <row r="34" spans="1:6" x14ac:dyDescent="0.3">
      <c r="A34" s="73" t="s">
        <v>15</v>
      </c>
      <c r="B34" s="88"/>
      <c r="C34" s="88"/>
      <c r="D34" s="88"/>
      <c r="E34" s="74"/>
      <c r="F34" s="34">
        <f>SUM(F31:F33)</f>
        <v>0</v>
      </c>
    </row>
    <row r="37" spans="1:6" ht="18" customHeight="1" x14ac:dyDescent="0.45">
      <c r="A37" s="15" t="s">
        <v>90</v>
      </c>
    </row>
    <row r="38" spans="1:6" ht="18.75" customHeight="1" x14ac:dyDescent="0.3"/>
    <row r="39" spans="1:6" ht="28.8" x14ac:dyDescent="0.3">
      <c r="A39" s="90" t="s">
        <v>91</v>
      </c>
      <c r="B39" s="91"/>
      <c r="C39" s="2" t="s">
        <v>55</v>
      </c>
      <c r="D39" s="2" t="s">
        <v>56</v>
      </c>
      <c r="E39" s="2" t="s">
        <v>9</v>
      </c>
      <c r="F39" s="2" t="s">
        <v>10</v>
      </c>
    </row>
    <row r="40" spans="1:6" ht="18" customHeight="1" x14ac:dyDescent="0.3">
      <c r="A40" s="86" t="s">
        <v>23</v>
      </c>
      <c r="B40" s="87"/>
      <c r="C40" s="2">
        <v>3</v>
      </c>
      <c r="D40" s="2">
        <f>C40*4</f>
        <v>12</v>
      </c>
      <c r="E40" s="36">
        <v>0</v>
      </c>
      <c r="F40" s="34">
        <f t="shared" ref="F40:F41" si="6">D40*E40</f>
        <v>0</v>
      </c>
    </row>
    <row r="41" spans="1:6" ht="15" customHeight="1" x14ac:dyDescent="0.3">
      <c r="A41" s="94" t="s">
        <v>24</v>
      </c>
      <c r="B41" s="95"/>
      <c r="C41" s="2">
        <v>1</v>
      </c>
      <c r="D41" s="2">
        <f>C41*4</f>
        <v>4</v>
      </c>
      <c r="E41" s="36">
        <v>0</v>
      </c>
      <c r="F41" s="34">
        <f t="shared" si="6"/>
        <v>0</v>
      </c>
    </row>
    <row r="42" spans="1:6" x14ac:dyDescent="0.3">
      <c r="A42" s="73" t="s">
        <v>15</v>
      </c>
      <c r="B42" s="88"/>
      <c r="C42" s="88"/>
      <c r="D42" s="88"/>
      <c r="E42" s="74"/>
      <c r="F42" s="34">
        <f>SUM(F40:F41)</f>
        <v>0</v>
      </c>
    </row>
    <row r="43" spans="1:6" x14ac:dyDescent="0.3">
      <c r="A43" s="17"/>
      <c r="B43" s="17"/>
      <c r="C43" s="17"/>
      <c r="D43" s="17"/>
      <c r="E43" s="17"/>
      <c r="F43" s="14"/>
    </row>
    <row r="44" spans="1:6" x14ac:dyDescent="0.3">
      <c r="A44" s="17"/>
      <c r="B44" s="17"/>
      <c r="C44" s="17"/>
      <c r="D44" s="17"/>
      <c r="E44" s="17"/>
      <c r="F44" s="14"/>
    </row>
    <row r="45" spans="1:6" ht="23.4" x14ac:dyDescent="0.45">
      <c r="A45" s="15" t="s">
        <v>40</v>
      </c>
    </row>
    <row r="47" spans="1:6" ht="28.8" x14ac:dyDescent="0.3">
      <c r="A47" s="92" t="s">
        <v>63</v>
      </c>
      <c r="B47" s="93"/>
      <c r="C47" s="2" t="s">
        <v>55</v>
      </c>
      <c r="D47" s="2" t="s">
        <v>56</v>
      </c>
      <c r="E47" s="2" t="s">
        <v>9</v>
      </c>
      <c r="F47" s="2" t="s">
        <v>10</v>
      </c>
    </row>
    <row r="48" spans="1:6" x14ac:dyDescent="0.3">
      <c r="A48" s="86" t="s">
        <v>12</v>
      </c>
      <c r="B48" s="87"/>
      <c r="C48" s="2">
        <v>92</v>
      </c>
      <c r="D48" s="2">
        <v>3484</v>
      </c>
      <c r="E48" s="36">
        <v>0</v>
      </c>
      <c r="F48" s="34">
        <f t="shared" ref="F48:F49" si="7">D48*E48</f>
        <v>0</v>
      </c>
    </row>
    <row r="49" spans="1:6" x14ac:dyDescent="0.3">
      <c r="A49" s="10" t="s">
        <v>22</v>
      </c>
      <c r="B49" s="16"/>
      <c r="C49" s="2">
        <v>2</v>
      </c>
      <c r="D49" s="2">
        <v>78</v>
      </c>
      <c r="E49" s="36">
        <v>0</v>
      </c>
      <c r="F49" s="34">
        <f t="shared" si="7"/>
        <v>0</v>
      </c>
    </row>
    <row r="50" spans="1:6" x14ac:dyDescent="0.3">
      <c r="A50" s="73" t="s">
        <v>15</v>
      </c>
      <c r="B50" s="88"/>
      <c r="C50" s="88"/>
      <c r="D50" s="88"/>
      <c r="E50" s="74"/>
      <c r="F50" s="34">
        <f>SUM(F48:F49)</f>
        <v>0</v>
      </c>
    </row>
    <row r="53" spans="1:6" ht="28.8" x14ac:dyDescent="0.3">
      <c r="A53" s="92" t="s">
        <v>64</v>
      </c>
      <c r="B53" s="93"/>
      <c r="C53" s="2" t="s">
        <v>55</v>
      </c>
      <c r="D53" s="2" t="s">
        <v>56</v>
      </c>
      <c r="E53" s="2" t="s">
        <v>9</v>
      </c>
      <c r="F53" s="2" t="s">
        <v>10</v>
      </c>
    </row>
    <row r="54" spans="1:6" x14ac:dyDescent="0.3">
      <c r="A54" s="86" t="s">
        <v>12</v>
      </c>
      <c r="B54" s="87"/>
      <c r="C54" s="2">
        <v>36</v>
      </c>
      <c r="D54" s="2">
        <f>C54*12</f>
        <v>432</v>
      </c>
      <c r="E54" s="36">
        <v>0</v>
      </c>
      <c r="F54" s="34">
        <f t="shared" ref="F54:F56" si="8">D54*E54</f>
        <v>0</v>
      </c>
    </row>
    <row r="55" spans="1:6" x14ac:dyDescent="0.3">
      <c r="A55" s="4" t="s">
        <v>111</v>
      </c>
      <c r="B55" s="4"/>
      <c r="C55" s="2">
        <v>2</v>
      </c>
      <c r="D55" s="2">
        <v>10</v>
      </c>
      <c r="E55" s="36">
        <v>0</v>
      </c>
      <c r="F55" s="34">
        <f t="shared" si="8"/>
        <v>0</v>
      </c>
    </row>
    <row r="56" spans="1:6" x14ac:dyDescent="0.3">
      <c r="A56" s="10" t="s">
        <v>49</v>
      </c>
      <c r="B56" s="16"/>
      <c r="C56" s="2">
        <v>2</v>
      </c>
      <c r="D56" s="2">
        <v>10</v>
      </c>
      <c r="E56" s="36">
        <v>0</v>
      </c>
      <c r="F56" s="34">
        <f t="shared" si="8"/>
        <v>0</v>
      </c>
    </row>
    <row r="57" spans="1:6" x14ac:dyDescent="0.3">
      <c r="A57" s="73" t="s">
        <v>15</v>
      </c>
      <c r="B57" s="88"/>
      <c r="C57" s="88"/>
      <c r="D57" s="88"/>
      <c r="E57" s="74"/>
      <c r="F57" s="34">
        <f>SUM(F54:F56)</f>
        <v>0</v>
      </c>
    </row>
    <row r="58" spans="1:6" x14ac:dyDescent="0.3">
      <c r="A58" t="s">
        <v>54</v>
      </c>
      <c r="D58" s="17"/>
      <c r="E58" s="17"/>
      <c r="F58" s="14"/>
    </row>
    <row r="59" spans="1:6" x14ac:dyDescent="0.3">
      <c r="A59" s="17"/>
      <c r="B59" s="17"/>
      <c r="C59" s="17"/>
      <c r="D59" s="17"/>
      <c r="E59" s="17"/>
      <c r="F59" s="14"/>
    </row>
    <row r="61" spans="1:6" ht="23.4" x14ac:dyDescent="0.45">
      <c r="A61" s="15" t="s">
        <v>39</v>
      </c>
    </row>
    <row r="63" spans="1:6" ht="28.8" x14ac:dyDescent="0.3">
      <c r="A63" s="92" t="s">
        <v>65</v>
      </c>
      <c r="B63" s="93"/>
      <c r="C63" s="2" t="s">
        <v>55</v>
      </c>
      <c r="D63" s="2" t="s">
        <v>56</v>
      </c>
      <c r="E63" s="2" t="s">
        <v>9</v>
      </c>
      <c r="F63" s="2" t="s">
        <v>10</v>
      </c>
    </row>
    <row r="64" spans="1:6" x14ac:dyDescent="0.3">
      <c r="A64" s="86" t="s">
        <v>48</v>
      </c>
      <c r="B64" s="87"/>
      <c r="C64" s="2">
        <v>2</v>
      </c>
      <c r="D64" s="2">
        <v>10</v>
      </c>
      <c r="E64" s="36">
        <v>0</v>
      </c>
      <c r="F64" s="34">
        <f t="shared" ref="F64:F65" si="9">D64*E64</f>
        <v>0</v>
      </c>
    </row>
    <row r="65" spans="1:6" x14ac:dyDescent="0.3">
      <c r="A65" s="4" t="s">
        <v>12</v>
      </c>
      <c r="B65" s="4"/>
      <c r="C65" s="2">
        <v>3</v>
      </c>
      <c r="D65" s="2">
        <v>156</v>
      </c>
      <c r="E65" s="36">
        <v>0</v>
      </c>
      <c r="F65" s="34">
        <f t="shared" si="9"/>
        <v>0</v>
      </c>
    </row>
    <row r="66" spans="1:6" x14ac:dyDescent="0.3">
      <c r="A66" s="73" t="s">
        <v>15</v>
      </c>
      <c r="B66" s="88"/>
      <c r="C66" s="88"/>
      <c r="D66" s="88"/>
      <c r="E66" s="74"/>
      <c r="F66" s="34">
        <f>SUM(F64:F65)</f>
        <v>0</v>
      </c>
    </row>
    <row r="67" spans="1:6" x14ac:dyDescent="0.3">
      <c r="A67" t="s">
        <v>54</v>
      </c>
    </row>
    <row r="70" spans="1:6" ht="28.8" x14ac:dyDescent="0.3">
      <c r="A70" s="92" t="s">
        <v>66</v>
      </c>
      <c r="B70" s="93"/>
      <c r="C70" s="2" t="s">
        <v>55</v>
      </c>
      <c r="D70" s="2" t="s">
        <v>56</v>
      </c>
      <c r="E70" s="2" t="s">
        <v>9</v>
      </c>
      <c r="F70" s="2" t="s">
        <v>10</v>
      </c>
    </row>
    <row r="71" spans="1:6" x14ac:dyDescent="0.3">
      <c r="A71" s="86" t="s">
        <v>11</v>
      </c>
      <c r="B71" s="87"/>
      <c r="C71" s="2">
        <v>93</v>
      </c>
      <c r="D71" s="2">
        <f>C71*12</f>
        <v>1116</v>
      </c>
      <c r="E71" s="38">
        <v>0</v>
      </c>
      <c r="F71" s="3">
        <f t="shared" ref="F71:F72" si="10">D71*E71</f>
        <v>0</v>
      </c>
    </row>
    <row r="72" spans="1:6" x14ac:dyDescent="0.3">
      <c r="A72" s="4" t="s">
        <v>12</v>
      </c>
      <c r="B72" s="4"/>
      <c r="C72" s="2">
        <v>22</v>
      </c>
      <c r="D72" s="2">
        <f>C72*12</f>
        <v>264</v>
      </c>
      <c r="E72" s="38">
        <v>0</v>
      </c>
      <c r="F72" s="3">
        <f t="shared" si="10"/>
        <v>0</v>
      </c>
    </row>
    <row r="73" spans="1:6" x14ac:dyDescent="0.3">
      <c r="A73" s="73" t="s">
        <v>15</v>
      </c>
      <c r="B73" s="88"/>
      <c r="C73" s="88"/>
      <c r="D73" s="88"/>
      <c r="E73" s="74"/>
      <c r="F73" s="3">
        <f>SUM(F71:F72)</f>
        <v>0</v>
      </c>
    </row>
    <row r="76" spans="1:6" ht="23.4" x14ac:dyDescent="0.45">
      <c r="A76" s="15" t="s">
        <v>38</v>
      </c>
    </row>
    <row r="78" spans="1:6" ht="28.8" x14ac:dyDescent="0.3">
      <c r="A78" s="90" t="s">
        <v>69</v>
      </c>
      <c r="B78" s="91"/>
      <c r="C78" s="2" t="s">
        <v>55</v>
      </c>
      <c r="D78" s="2" t="s">
        <v>56</v>
      </c>
      <c r="E78" s="2" t="s">
        <v>9</v>
      </c>
      <c r="F78" s="2" t="s">
        <v>10</v>
      </c>
    </row>
    <row r="79" spans="1:6" x14ac:dyDescent="0.3">
      <c r="A79" s="86" t="s">
        <v>11</v>
      </c>
      <c r="B79" s="87"/>
      <c r="C79" s="2">
        <v>97</v>
      </c>
      <c r="D79" s="2">
        <f>C79*6</f>
        <v>582</v>
      </c>
      <c r="E79" s="38">
        <v>0</v>
      </c>
      <c r="F79" s="3">
        <f t="shared" ref="F79:F80" si="11">D79*E79</f>
        <v>0</v>
      </c>
    </row>
    <row r="80" spans="1:6" x14ac:dyDescent="0.3">
      <c r="A80" s="4" t="s">
        <v>12</v>
      </c>
      <c r="B80" s="4"/>
      <c r="C80" s="2">
        <v>20</v>
      </c>
      <c r="D80" s="2">
        <f>C80*6</f>
        <v>120</v>
      </c>
      <c r="E80" s="38">
        <v>0</v>
      </c>
      <c r="F80" s="3">
        <f t="shared" si="11"/>
        <v>0</v>
      </c>
    </row>
    <row r="81" spans="1:6" x14ac:dyDescent="0.3">
      <c r="A81" s="73" t="s">
        <v>15</v>
      </c>
      <c r="B81" s="88"/>
      <c r="C81" s="88"/>
      <c r="D81" s="88"/>
      <c r="E81" s="74"/>
      <c r="F81" s="3">
        <f>SUM(F79:F80)</f>
        <v>0</v>
      </c>
    </row>
    <row r="84" spans="1:6" ht="23.4" x14ac:dyDescent="0.45">
      <c r="A84" s="15" t="s">
        <v>37</v>
      </c>
    </row>
    <row r="86" spans="1:6" ht="28.8" x14ac:dyDescent="0.3">
      <c r="A86" s="90" t="s">
        <v>71</v>
      </c>
      <c r="B86" s="91"/>
      <c r="C86" s="2" t="s">
        <v>55</v>
      </c>
      <c r="D86" s="2" t="s">
        <v>56</v>
      </c>
      <c r="E86" s="2" t="s">
        <v>9</v>
      </c>
      <c r="F86" s="2" t="s">
        <v>10</v>
      </c>
    </row>
    <row r="87" spans="1:6" x14ac:dyDescent="0.3">
      <c r="A87" s="86" t="s">
        <v>11</v>
      </c>
      <c r="B87" s="87"/>
      <c r="C87" s="2">
        <v>98</v>
      </c>
      <c r="D87" s="2">
        <f>C87*2</f>
        <v>196</v>
      </c>
      <c r="E87" s="38">
        <v>0</v>
      </c>
      <c r="F87" s="3">
        <f t="shared" ref="F87:F88" si="12">D87*E87</f>
        <v>0</v>
      </c>
    </row>
    <row r="88" spans="1:6" x14ac:dyDescent="0.3">
      <c r="A88" s="4" t="s">
        <v>12</v>
      </c>
      <c r="B88" s="4"/>
      <c r="C88" s="2">
        <v>17</v>
      </c>
      <c r="D88" s="2">
        <f>C88*2</f>
        <v>34</v>
      </c>
      <c r="E88" s="38">
        <v>0</v>
      </c>
      <c r="F88" s="3">
        <f t="shared" si="12"/>
        <v>0</v>
      </c>
    </row>
    <row r="89" spans="1:6" x14ac:dyDescent="0.3">
      <c r="A89" s="73" t="s">
        <v>15</v>
      </c>
      <c r="B89" s="88"/>
      <c r="C89" s="88"/>
      <c r="D89" s="88"/>
      <c r="E89" s="74"/>
      <c r="F89" s="3">
        <f>SUM(F87:F88)</f>
        <v>0</v>
      </c>
    </row>
    <row r="92" spans="1:6" ht="23.4" x14ac:dyDescent="0.45">
      <c r="A92" s="15" t="s">
        <v>78</v>
      </c>
    </row>
    <row r="94" spans="1:6" ht="28.8" x14ac:dyDescent="0.3">
      <c r="A94" s="90" t="s">
        <v>36</v>
      </c>
      <c r="B94" s="91"/>
      <c r="C94" s="2" t="s">
        <v>55</v>
      </c>
      <c r="D94" s="2" t="s">
        <v>56</v>
      </c>
      <c r="E94" s="2" t="s">
        <v>9</v>
      </c>
      <c r="F94" s="2" t="s">
        <v>10</v>
      </c>
    </row>
    <row r="95" spans="1:6" x14ac:dyDescent="0.3">
      <c r="A95" s="96" t="s">
        <v>75</v>
      </c>
      <c r="B95" s="97"/>
      <c r="C95" s="2">
        <v>5</v>
      </c>
      <c r="D95" s="2">
        <v>40</v>
      </c>
      <c r="E95" s="38">
        <v>0</v>
      </c>
      <c r="F95" s="3">
        <f t="shared" ref="F95" si="13">D95*E95</f>
        <v>0</v>
      </c>
    </row>
    <row r="96" spans="1:6" x14ac:dyDescent="0.3">
      <c r="A96" s="73" t="s">
        <v>15</v>
      </c>
      <c r="B96" s="88"/>
      <c r="C96" s="88"/>
      <c r="D96" s="88"/>
      <c r="E96" s="74"/>
      <c r="F96" s="3">
        <f>SUM(F95:F95)</f>
        <v>0</v>
      </c>
    </row>
  </sheetData>
  <sheetProtection algorithmName="SHA-512" hashValue="oIZ/JmTP1G83eGt1tdkehzH4ah0O1IjPrKqVDGU2yQjZ/Bof55wIlFAfXxsmwjJvzROfw0i5OFi9TjAxyAtVtw==" saltValue="T4Z+lVNvpTidxYJ9tAzKuQ==" spinCount="100000" sheet="1" objects="1" scenarios="1"/>
  <mergeCells count="40">
    <mergeCell ref="A94:B94"/>
    <mergeCell ref="A95:B95"/>
    <mergeCell ref="A96:E96"/>
    <mergeCell ref="A48:B48"/>
    <mergeCell ref="A50:E50"/>
    <mergeCell ref="A53:B53"/>
    <mergeCell ref="A54:B54"/>
    <mergeCell ref="A57:E57"/>
    <mergeCell ref="A86:B86"/>
    <mergeCell ref="A87:B87"/>
    <mergeCell ref="A89:E89"/>
    <mergeCell ref="A79:B79"/>
    <mergeCell ref="A81:E81"/>
    <mergeCell ref="A73:E73"/>
    <mergeCell ref="A78:B78"/>
    <mergeCell ref="A63:B63"/>
    <mergeCell ref="A66:E66"/>
    <mergeCell ref="A70:B70"/>
    <mergeCell ref="A71:B71"/>
    <mergeCell ref="A31:B31"/>
    <mergeCell ref="A34:E34"/>
    <mergeCell ref="A64:B64"/>
    <mergeCell ref="A40:B40"/>
    <mergeCell ref="A41:B41"/>
    <mergeCell ref="A42:E42"/>
    <mergeCell ref="A39:B39"/>
    <mergeCell ref="A47:B47"/>
    <mergeCell ref="A23:B23"/>
    <mergeCell ref="A24:B24"/>
    <mergeCell ref="A26:B26"/>
    <mergeCell ref="A27:E27"/>
    <mergeCell ref="A30:B30"/>
    <mergeCell ref="A14:B14"/>
    <mergeCell ref="A18:E18"/>
    <mergeCell ref="A11:C11"/>
    <mergeCell ref="A3:B3"/>
    <mergeCell ref="A4:B4"/>
    <mergeCell ref="A7:B7"/>
    <mergeCell ref="A10:E10"/>
    <mergeCell ref="A13:B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"/>
  <sheetViews>
    <sheetView workbookViewId="0"/>
  </sheetViews>
  <sheetFormatPr defaultRowHeight="14.4" x14ac:dyDescent="0.3"/>
  <cols>
    <col min="1" max="1" width="33.6640625" customWidth="1"/>
    <col min="2" max="2" width="24.6640625" customWidth="1"/>
    <col min="3" max="4" width="20.109375" customWidth="1"/>
    <col min="5" max="5" width="20.33203125" customWidth="1"/>
  </cols>
  <sheetData>
    <row r="1" spans="1:5" ht="23.4" x14ac:dyDescent="0.45">
      <c r="A1" s="15" t="s">
        <v>107</v>
      </c>
      <c r="B1" s="1"/>
    </row>
    <row r="3" spans="1:5" ht="28.8" x14ac:dyDescent="0.3">
      <c r="A3" s="6"/>
      <c r="B3" s="7" t="s">
        <v>74</v>
      </c>
      <c r="C3" s="7" t="s">
        <v>73</v>
      </c>
      <c r="D3" s="7" t="s">
        <v>92</v>
      </c>
      <c r="E3" s="7" t="s">
        <v>16</v>
      </c>
    </row>
    <row r="4" spans="1:5" x14ac:dyDescent="0.3">
      <c r="A4" s="6" t="s">
        <v>25</v>
      </c>
      <c r="B4" s="18">
        <v>25</v>
      </c>
      <c r="C4" s="39">
        <v>0</v>
      </c>
      <c r="D4" s="18">
        <v>12</v>
      </c>
      <c r="E4" s="9">
        <f>C4*B4*D4</f>
        <v>0</v>
      </c>
    </row>
    <row r="5" spans="1:5" x14ac:dyDescent="0.3">
      <c r="A5" s="6" t="s">
        <v>26</v>
      </c>
      <c r="B5" s="18">
        <v>25</v>
      </c>
      <c r="C5" s="39">
        <v>0</v>
      </c>
      <c r="D5" s="18">
        <v>12</v>
      </c>
      <c r="E5" s="9">
        <f t="shared" ref="E5:E8" si="0">C5*B5*D5</f>
        <v>0</v>
      </c>
    </row>
    <row r="6" spans="1:5" x14ac:dyDescent="0.3">
      <c r="A6" s="4" t="s">
        <v>13</v>
      </c>
      <c r="B6" s="8">
        <v>11</v>
      </c>
      <c r="C6" s="39">
        <v>0</v>
      </c>
      <c r="D6" s="8">
        <v>52</v>
      </c>
      <c r="E6" s="9">
        <f t="shared" si="0"/>
        <v>0</v>
      </c>
    </row>
    <row r="7" spans="1:5" x14ac:dyDescent="0.3">
      <c r="A7" s="4" t="s">
        <v>14</v>
      </c>
      <c r="B7" s="10">
        <v>3</v>
      </c>
      <c r="C7" s="39">
        <v>0</v>
      </c>
      <c r="D7" s="10">
        <v>52</v>
      </c>
      <c r="E7" s="9">
        <f t="shared" si="0"/>
        <v>0</v>
      </c>
    </row>
    <row r="8" spans="1:5" x14ac:dyDescent="0.3">
      <c r="A8" s="4" t="s">
        <v>75</v>
      </c>
      <c r="B8" s="10">
        <v>20</v>
      </c>
      <c r="C8" s="39">
        <v>0</v>
      </c>
      <c r="D8" s="20">
        <v>40</v>
      </c>
      <c r="E8" s="9">
        <f t="shared" si="0"/>
        <v>0</v>
      </c>
    </row>
    <row r="9" spans="1:5" x14ac:dyDescent="0.3">
      <c r="A9" s="98" t="s">
        <v>15</v>
      </c>
      <c r="B9" s="99"/>
      <c r="C9" s="100"/>
      <c r="D9" s="28"/>
      <c r="E9" s="29">
        <f>SUM(E4:E8)</f>
        <v>0</v>
      </c>
    </row>
  </sheetData>
  <sheetProtection algorithmName="SHA-512" hashValue="qhlIMqV5ahaKR7SsfAr6YzcAjDA2qLHb1t0bQCb5TWQyYf8lSwMOPP7tKZDqu/kdPYHLTNzdoeKEpMzviyW8zg==" saltValue="a+ZaUQKCEZDiMFqj5h9u5A==" spinCount="100000" sheet="1" objects="1" scenarios="1"/>
  <mergeCells count="1">
    <mergeCell ref="A9:C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"/>
  <sheetViews>
    <sheetView zoomScaleNormal="100" workbookViewId="0"/>
  </sheetViews>
  <sheetFormatPr defaultRowHeight="14.4" x14ac:dyDescent="0.3"/>
  <cols>
    <col min="3" max="3" width="58.6640625" customWidth="1"/>
    <col min="4" max="4" width="30.88671875" customWidth="1"/>
    <col min="5" max="5" width="24" customWidth="1"/>
    <col min="6" max="6" width="13.88671875" customWidth="1"/>
    <col min="7" max="7" width="13.109375" customWidth="1"/>
    <col min="8" max="8" width="16.44140625" customWidth="1"/>
  </cols>
  <sheetData>
    <row r="1" spans="1:7" ht="23.4" x14ac:dyDescent="0.45">
      <c r="B1" s="15" t="s">
        <v>17</v>
      </c>
      <c r="D1" s="1"/>
    </row>
    <row r="3" spans="1:7" ht="29.4" thickBot="1" x14ac:dyDescent="0.35">
      <c r="A3" s="106" t="s">
        <v>94</v>
      </c>
      <c r="B3" s="101" t="s">
        <v>7</v>
      </c>
      <c r="C3" s="102"/>
      <c r="D3" s="11" t="s">
        <v>117</v>
      </c>
      <c r="E3" s="12" t="s">
        <v>118</v>
      </c>
      <c r="F3" s="12" t="s">
        <v>10</v>
      </c>
    </row>
    <row r="4" spans="1:7" ht="15" thickBot="1" x14ac:dyDescent="0.35">
      <c r="A4" s="107"/>
      <c r="B4" s="86" t="s">
        <v>18</v>
      </c>
      <c r="C4" s="87"/>
      <c r="D4" s="2">
        <v>20</v>
      </c>
      <c r="E4" s="42">
        <v>0</v>
      </c>
      <c r="F4" s="41">
        <f>D4*E4</f>
        <v>0</v>
      </c>
    </row>
    <row r="6" spans="1:7" ht="15" customHeight="1" x14ac:dyDescent="0.3">
      <c r="A6" s="108" t="s">
        <v>95</v>
      </c>
      <c r="B6" s="101" t="s">
        <v>88</v>
      </c>
      <c r="C6" s="102"/>
      <c r="D6" s="2" t="s">
        <v>87</v>
      </c>
    </row>
    <row r="7" spans="1:7" x14ac:dyDescent="0.3">
      <c r="A7" s="109"/>
      <c r="B7" s="103"/>
      <c r="C7" s="104"/>
      <c r="D7" s="36">
        <v>0</v>
      </c>
    </row>
    <row r="8" spans="1:7" ht="115.5" customHeight="1" x14ac:dyDescent="0.3">
      <c r="A8" s="109"/>
      <c r="B8" s="116" t="s">
        <v>97</v>
      </c>
      <c r="C8" s="93"/>
      <c r="D8" s="22" t="s">
        <v>84</v>
      </c>
      <c r="E8" s="19" t="s">
        <v>99</v>
      </c>
      <c r="F8" s="19" t="s">
        <v>105</v>
      </c>
      <c r="G8" s="19" t="s">
        <v>10</v>
      </c>
    </row>
    <row r="9" spans="1:7" ht="15" customHeight="1" x14ac:dyDescent="0.3">
      <c r="A9" s="109"/>
      <c r="B9" s="112" t="s">
        <v>41</v>
      </c>
      <c r="C9" s="113"/>
      <c r="D9" s="25" t="s">
        <v>77</v>
      </c>
      <c r="E9" s="30">
        <v>26</v>
      </c>
      <c r="F9" s="31">
        <v>50</v>
      </c>
      <c r="G9" s="4">
        <f>$D$7*E9*F9</f>
        <v>0</v>
      </c>
    </row>
    <row r="10" spans="1:7" x14ac:dyDescent="0.3">
      <c r="A10" s="109"/>
      <c r="B10" s="112" t="s">
        <v>42</v>
      </c>
      <c r="C10" s="113"/>
      <c r="D10" s="43" t="s">
        <v>85</v>
      </c>
      <c r="E10" s="44" t="s">
        <v>119</v>
      </c>
      <c r="F10" s="31">
        <v>5</v>
      </c>
      <c r="G10" s="4" t="e">
        <f>$D$7*E10*F10</f>
        <v>#VALUE!</v>
      </c>
    </row>
    <row r="11" spans="1:7" x14ac:dyDescent="0.3">
      <c r="A11" s="109"/>
      <c r="B11" s="112" t="s">
        <v>43</v>
      </c>
      <c r="C11" s="113"/>
      <c r="D11" s="43" t="s">
        <v>85</v>
      </c>
      <c r="E11" s="44" t="s">
        <v>119</v>
      </c>
      <c r="F11" s="31">
        <v>5</v>
      </c>
      <c r="G11" s="4" t="e">
        <f t="shared" ref="G11:G16" si="0">$D$7*E11*F11</f>
        <v>#VALUE!</v>
      </c>
    </row>
    <row r="12" spans="1:7" x14ac:dyDescent="0.3">
      <c r="A12" s="109"/>
      <c r="B12" s="112" t="s">
        <v>44</v>
      </c>
      <c r="C12" s="113"/>
      <c r="D12" s="43" t="s">
        <v>85</v>
      </c>
      <c r="E12" s="44" t="s">
        <v>119</v>
      </c>
      <c r="F12" s="31">
        <v>5</v>
      </c>
      <c r="G12" s="4" t="e">
        <f t="shared" si="0"/>
        <v>#VALUE!</v>
      </c>
    </row>
    <row r="13" spans="1:7" x14ac:dyDescent="0.3">
      <c r="A13" s="109"/>
      <c r="B13" s="112" t="s">
        <v>45</v>
      </c>
      <c r="C13" s="113"/>
      <c r="D13" s="43" t="s">
        <v>85</v>
      </c>
      <c r="E13" s="44" t="s">
        <v>119</v>
      </c>
      <c r="F13" s="31">
        <v>5</v>
      </c>
      <c r="G13" s="4" t="e">
        <f t="shared" si="0"/>
        <v>#VALUE!</v>
      </c>
    </row>
    <row r="14" spans="1:7" x14ac:dyDescent="0.3">
      <c r="A14" s="109"/>
      <c r="B14" s="112" t="s">
        <v>46</v>
      </c>
      <c r="C14" s="113"/>
      <c r="D14" s="43" t="s">
        <v>85</v>
      </c>
      <c r="E14" s="44" t="s">
        <v>119</v>
      </c>
      <c r="F14" s="31">
        <v>5</v>
      </c>
      <c r="G14" s="4" t="e">
        <f t="shared" si="0"/>
        <v>#VALUE!</v>
      </c>
    </row>
    <row r="15" spans="1:7" x14ac:dyDescent="0.3">
      <c r="A15" s="109"/>
      <c r="B15" s="112" t="s">
        <v>47</v>
      </c>
      <c r="C15" s="113"/>
      <c r="D15" s="43" t="s">
        <v>85</v>
      </c>
      <c r="E15" s="44" t="s">
        <v>119</v>
      </c>
      <c r="F15" s="31">
        <v>5</v>
      </c>
      <c r="G15" s="4" t="e">
        <f t="shared" si="0"/>
        <v>#VALUE!</v>
      </c>
    </row>
    <row r="16" spans="1:7" ht="15" thickBot="1" x14ac:dyDescent="0.35">
      <c r="A16" s="109"/>
      <c r="B16" s="114" t="s">
        <v>104</v>
      </c>
      <c r="C16" s="115"/>
      <c r="D16" s="45" t="s">
        <v>85</v>
      </c>
      <c r="E16" s="44" t="s">
        <v>119</v>
      </c>
      <c r="F16" s="32">
        <v>5</v>
      </c>
      <c r="G16" s="23" t="e">
        <f t="shared" si="0"/>
        <v>#VALUE!</v>
      </c>
    </row>
    <row r="17" spans="1:7" ht="15" customHeight="1" thickBot="1" x14ac:dyDescent="0.35">
      <c r="A17" s="110"/>
      <c r="B17" s="117" t="s">
        <v>106</v>
      </c>
      <c r="C17" s="118"/>
      <c r="D17" s="118"/>
      <c r="E17" s="118"/>
      <c r="F17" s="35">
        <v>0.5</v>
      </c>
      <c r="G17" s="40" t="e">
        <f>SUM(G9:G16)*F17</f>
        <v>#VALUE!</v>
      </c>
    </row>
    <row r="18" spans="1:7" x14ac:dyDescent="0.3">
      <c r="B18" s="48"/>
      <c r="C18" s="48"/>
      <c r="E18" s="14"/>
      <c r="F18" s="14"/>
    </row>
    <row r="19" spans="1:7" ht="28.8" x14ac:dyDescent="0.3">
      <c r="A19" s="105" t="s">
        <v>101</v>
      </c>
      <c r="B19" s="111" t="s">
        <v>109</v>
      </c>
      <c r="C19" s="102"/>
      <c r="D19" s="11" t="s">
        <v>86</v>
      </c>
      <c r="E19" s="12" t="s">
        <v>98</v>
      </c>
      <c r="F19" s="12" t="s">
        <v>10</v>
      </c>
    </row>
    <row r="20" spans="1:7" x14ac:dyDescent="0.3">
      <c r="A20" s="105"/>
      <c r="B20" s="119" t="s">
        <v>27</v>
      </c>
      <c r="C20" s="87"/>
      <c r="D20" s="4">
        <v>50</v>
      </c>
      <c r="E20" s="36">
        <v>0</v>
      </c>
      <c r="F20" s="3">
        <f t="shared" ref="F20:F30" si="1">D20*E20</f>
        <v>0</v>
      </c>
    </row>
    <row r="21" spans="1:7" x14ac:dyDescent="0.3">
      <c r="A21" s="105"/>
      <c r="B21" s="119" t="s">
        <v>19</v>
      </c>
      <c r="C21" s="87"/>
      <c r="D21" s="8">
        <v>10</v>
      </c>
      <c r="E21" s="36">
        <v>0</v>
      </c>
      <c r="F21" s="3">
        <f t="shared" si="1"/>
        <v>0</v>
      </c>
    </row>
    <row r="22" spans="1:7" x14ac:dyDescent="0.3">
      <c r="A22" s="105"/>
      <c r="B22" s="119" t="s">
        <v>113</v>
      </c>
      <c r="C22" s="87"/>
      <c r="D22" s="8">
        <v>50</v>
      </c>
      <c r="E22" s="46">
        <v>0</v>
      </c>
      <c r="F22" s="3">
        <f t="shared" si="1"/>
        <v>0</v>
      </c>
    </row>
    <row r="23" spans="1:7" x14ac:dyDescent="0.3">
      <c r="A23" s="105"/>
      <c r="B23" s="119" t="s">
        <v>108</v>
      </c>
      <c r="C23" s="87"/>
      <c r="D23" s="8">
        <v>2</v>
      </c>
      <c r="E23" s="46">
        <v>0</v>
      </c>
      <c r="F23" s="3">
        <f t="shared" si="1"/>
        <v>0</v>
      </c>
    </row>
    <row r="24" spans="1:7" x14ac:dyDescent="0.3">
      <c r="A24" s="105"/>
      <c r="B24" s="119" t="s">
        <v>114</v>
      </c>
      <c r="C24" s="87"/>
      <c r="D24" s="8">
        <v>100</v>
      </c>
      <c r="E24" s="46">
        <v>0</v>
      </c>
      <c r="F24" s="3">
        <f t="shared" si="1"/>
        <v>0</v>
      </c>
    </row>
    <row r="25" spans="1:7" x14ac:dyDescent="0.3">
      <c r="A25" s="105"/>
      <c r="B25" s="119" t="s">
        <v>50</v>
      </c>
      <c r="C25" s="87"/>
      <c r="D25" s="8">
        <v>5</v>
      </c>
      <c r="E25" s="46">
        <v>0</v>
      </c>
      <c r="F25" s="3">
        <f t="shared" si="1"/>
        <v>0</v>
      </c>
    </row>
    <row r="26" spans="1:7" x14ac:dyDescent="0.3">
      <c r="A26" s="105"/>
      <c r="B26" s="119" t="s">
        <v>115</v>
      </c>
      <c r="C26" s="87"/>
      <c r="D26" s="8">
        <v>50</v>
      </c>
      <c r="E26" s="46">
        <v>0</v>
      </c>
      <c r="F26" s="3">
        <f t="shared" si="1"/>
        <v>0</v>
      </c>
    </row>
    <row r="27" spans="1:7" x14ac:dyDescent="0.3">
      <c r="A27" s="105"/>
      <c r="B27" s="119" t="s">
        <v>51</v>
      </c>
      <c r="C27" s="87"/>
      <c r="D27" s="8">
        <v>2</v>
      </c>
      <c r="E27" s="46">
        <v>0</v>
      </c>
      <c r="F27" s="3">
        <f t="shared" si="1"/>
        <v>0</v>
      </c>
    </row>
    <row r="28" spans="1:7" x14ac:dyDescent="0.3">
      <c r="A28" s="105"/>
      <c r="B28" s="119" t="s">
        <v>116</v>
      </c>
      <c r="C28" s="87"/>
      <c r="D28" s="8">
        <v>200</v>
      </c>
      <c r="E28" s="46">
        <v>0</v>
      </c>
      <c r="F28" s="3">
        <f t="shared" si="1"/>
        <v>0</v>
      </c>
    </row>
    <row r="29" spans="1:7" x14ac:dyDescent="0.3">
      <c r="A29" s="105"/>
      <c r="B29" s="119" t="s">
        <v>52</v>
      </c>
      <c r="C29" s="87"/>
      <c r="D29" s="8">
        <v>30</v>
      </c>
      <c r="E29" s="46">
        <v>0</v>
      </c>
      <c r="F29" s="3">
        <f t="shared" si="1"/>
        <v>0</v>
      </c>
    </row>
    <row r="30" spans="1:7" ht="15" thickBot="1" x14ac:dyDescent="0.35">
      <c r="A30" s="105"/>
      <c r="B30" s="33" t="s">
        <v>53</v>
      </c>
      <c r="C30" s="21"/>
      <c r="D30" s="27">
        <v>10</v>
      </c>
      <c r="E30" s="47">
        <v>0</v>
      </c>
      <c r="F30" s="24">
        <f t="shared" si="1"/>
        <v>0</v>
      </c>
    </row>
    <row r="31" spans="1:7" ht="15" thickBot="1" x14ac:dyDescent="0.35">
      <c r="A31" s="105"/>
      <c r="B31" s="55" t="s">
        <v>20</v>
      </c>
      <c r="C31" s="55"/>
      <c r="D31" s="55"/>
      <c r="E31" s="56"/>
      <c r="F31" s="26">
        <f>SUM(F20:F30)</f>
        <v>0</v>
      </c>
    </row>
  </sheetData>
  <sheetProtection algorithmName="SHA-512" hashValue="7XUKx79YAEVG0zQKKtcDzeC9Z94srC9FBqsLACPx7D0dP3HNZQgKDMKJnAqxEYHl4kYrOL0N18kwtnsT09JQ3w==" saltValue="Pb66QeQDyucKq9Nyl2rj/w==" spinCount="100000" sheet="1" objects="1" scenarios="1"/>
  <mergeCells count="29">
    <mergeCell ref="B17:E17"/>
    <mergeCell ref="B18:C18"/>
    <mergeCell ref="B31:E31"/>
    <mergeCell ref="B20:C20"/>
    <mergeCell ref="B21:C21"/>
    <mergeCell ref="B27:C27"/>
    <mergeCell ref="B28:C28"/>
    <mergeCell ref="B29:C29"/>
    <mergeCell ref="B22:C22"/>
    <mergeCell ref="B23:C23"/>
    <mergeCell ref="B25:C25"/>
    <mergeCell ref="B26:C26"/>
    <mergeCell ref="B24:C24"/>
    <mergeCell ref="B6:C7"/>
    <mergeCell ref="A19:A31"/>
    <mergeCell ref="A3:A4"/>
    <mergeCell ref="A6:A17"/>
    <mergeCell ref="B3:C3"/>
    <mergeCell ref="B4:C4"/>
    <mergeCell ref="B19:C19"/>
    <mergeCell ref="B9:C9"/>
    <mergeCell ref="B10:C10"/>
    <mergeCell ref="B11:C11"/>
    <mergeCell ref="B12:C12"/>
    <mergeCell ref="B13:C13"/>
    <mergeCell ref="B14:C14"/>
    <mergeCell ref="B15:C15"/>
    <mergeCell ref="B16:C16"/>
    <mergeCell ref="B8:C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etOrganized dokument" ma:contentTypeID="0x010100AC085CFC53BC46CEA2EADE194AD9D4820040DE8E0B4DF687458C115E8B8E5F9C7A" ma:contentTypeVersion="1" ma:contentTypeDescription="GetOrganized dokument" ma:contentTypeScope="" ma:versionID="268a341879fc3b62349296f1470ddeab">
  <xsd:schema xmlns:xsd="http://www.w3.org/2001/XMLSchema" xmlns:xs="http://www.w3.org/2001/XMLSchema" xmlns:p="http://schemas.microsoft.com/office/2006/metadata/properties" xmlns:ns1="http://schemas.microsoft.com/sharepoint/v3" xmlns:ns2="12941C40-813A-4BBA-881B-1FCA9E9F7E8A" targetNamespace="http://schemas.microsoft.com/office/2006/metadata/properties" ma:root="true" ma:fieldsID="ebc95f1f387db4689f1242d524329c97" ns1:_="" ns2:_="">
    <xsd:import namespace="http://schemas.microsoft.com/sharepoint/v3"/>
    <xsd:import namespace="12941C40-813A-4BBA-881B-1FCA9E9F7E8A"/>
    <xsd:element name="properties">
      <xsd:complexType>
        <xsd:sequence>
          <xsd:element name="documentManagement">
            <xsd:complexType>
              <xsd:all>
                <xsd:element ref="ns2:Korrespondance" minOccurs="0"/>
                <xsd:element ref="ns2:Modtagere" minOccurs="0"/>
                <xsd:element ref="ns2:Dato" minOccurs="0"/>
                <xsd:element ref="ns2:Prioritet" minOccurs="0"/>
                <xsd:element ref="ns2:Afsender" minOccurs="0"/>
                <xsd:element ref="ns2:Preview" minOccurs="0"/>
                <xsd:element ref="ns1:CaseID" minOccurs="0"/>
                <xsd:element ref="ns1:DocID" minOccurs="0"/>
                <xsd:element ref="ns1:Finalized" minOccurs="0"/>
                <xsd:element ref="ns1:Related" minOccurs="0"/>
                <xsd:element ref="ns1:RegistrationDate" minOccurs="0"/>
                <xsd:element ref="ns1:CaseRecordNumber" minOccurs="0"/>
                <xsd:element ref="ns1:LocalAttachment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1:CCMConversation" minOccurs="0"/>
                <xsd:element ref="ns2:Classification" minOccurs="0"/>
                <xsd:element ref="ns1:CCMVisualId" minOccurs="0"/>
                <xsd:element ref="ns1:CCMOriginalDocID" minOccurs="0"/>
                <xsd:element ref="ns1:CCMCognitive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aseID" ma:index="14" nillable="true" ma:displayName="Sags ID" ma:default="Tildeler" ma:internalName="CaseID" ma:readOnly="true">
      <xsd:simpleType>
        <xsd:restriction base="dms:Text"/>
      </xsd:simpleType>
    </xsd:element>
    <xsd:element name="DocID" ma:index="15" nillable="true" ma:displayName="Dok ID" ma:default="Tildeler" ma:internalName="DocID" ma:readOnly="true">
      <xsd:simpleType>
        <xsd:restriction base="dms:Text"/>
      </xsd:simpleType>
    </xsd:element>
    <xsd:element name="Finalized" ma:index="16" nillable="true" ma:displayName="Endeligt" ma:default="False" ma:internalName="Finalized" ma:readOnly="true">
      <xsd:simpleType>
        <xsd:restriction base="dms:Boolean"/>
      </xsd:simpleType>
    </xsd:element>
    <xsd:element name="Related" ma:index="17" nillable="true" ma:displayName="Vedhæftet dokument" ma:default="False" ma:internalName="Related" ma:readOnly="true">
      <xsd:simpleType>
        <xsd:restriction base="dms:Boolean"/>
      </xsd:simpleType>
    </xsd:element>
    <xsd:element name="RegistrationDate" ma:index="18" nillable="true" ma:displayName="Registrerings dato" ma:format="DateTime" ma:internalName="RegistrationDate" ma:readOnly="true">
      <xsd:simpleType>
        <xsd:restriction base="dms:DateTime"/>
      </xsd:simpleType>
    </xsd:element>
    <xsd:element name="CaseRecordNumber" ma:index="19" nillable="true" ma:displayName="Akt ID" ma:decimals="0" ma:default="0" ma:internalName="CaseRecordNumber" ma:readOnly="true">
      <xsd:simpleType>
        <xsd:restriction base="dms:Number"/>
      </xsd:simpleType>
    </xsd:element>
    <xsd:element name="LocalAttachment" ma:index="20" nillable="true" ma:displayName="Lokalt bilag" ma:default="False" ma:internalName="LocalAttachment" ma:readOnly="true">
      <xsd:simpleType>
        <xsd:restriction base="dms:Boolean"/>
      </xsd:simpleType>
    </xsd:element>
    <xsd:element name="CCMTemplateName" ma:index="21" nillable="true" ma:displayName="Skabelon navn" ma:internalName="CCMTemplateName" ma:readOnly="true">
      <xsd:simpleType>
        <xsd:restriction base="dms:Text"/>
      </xsd:simpleType>
    </xsd:element>
    <xsd:element name="CCMTemplateVersion" ma:index="22" nillable="true" ma:displayName="Skabelon version" ma:internalName="CCMTemplateVersion" ma:readOnly="true">
      <xsd:simpleType>
        <xsd:restriction base="dms:Text"/>
      </xsd:simpleType>
    </xsd:element>
    <xsd:element name="CCMTemplateID" ma:index="23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24" nillable="true" ma:displayName="CCMSystemID" ma:hidden="true" ma:internalName="CCMSystemID" ma:readOnly="true">
      <xsd:simpleType>
        <xsd:restriction base="dms:Text"/>
      </xsd:simpleType>
    </xsd:element>
    <xsd:element name="WasEncrypted" ma:index="25" nillable="true" ma:displayName="Krypteret" ma:default="False" ma:internalName="WasEncrypted" ma:readOnly="true">
      <xsd:simpleType>
        <xsd:restriction base="dms:Boolean"/>
      </xsd:simpleType>
    </xsd:element>
    <xsd:element name="WasSigned" ma:index="26" nillable="true" ma:displayName="Signeret" ma:default="False" ma:internalName="WasSigned" ma:readOnly="true">
      <xsd:simpleType>
        <xsd:restriction base="dms:Boolean"/>
      </xsd:simpleType>
    </xsd:element>
    <xsd:element name="MailHasAttachments" ma:index="27" nillable="true" ma:displayName="E-mail har vedhæftede filer" ma:default="False" ma:internalName="MailHasAttachments" ma:readOnly="true">
      <xsd:simpleType>
        <xsd:restriction base="dms:Boolean"/>
      </xsd:simpleType>
    </xsd:element>
    <xsd:element name="CCMConversation" ma:index="28" nillable="true" ma:displayName="Samtale" ma:internalName="CCMConversation" ma:readOnly="true">
      <xsd:simpleType>
        <xsd:restriction base="dms:Text"/>
      </xsd:simpleType>
    </xsd:element>
    <xsd:element name="CCMVisualId" ma:index="32" nillable="true" ma:displayName="Sags ID" ma:default="Tildeler" ma:internalName="CCMVisualId" ma:readOnly="true">
      <xsd:simpleType>
        <xsd:restriction base="dms:Text"/>
      </xsd:simpleType>
    </xsd:element>
    <xsd:element name="CCMOriginalDocID" ma:index="33" nillable="true" ma:displayName="Originalt Dok ID" ma:description="" ma:internalName="CCMOriginalDocID" ma:readOnly="true">
      <xsd:simpleType>
        <xsd:restriction base="dms:Text"/>
      </xsd:simpleType>
    </xsd:element>
    <xsd:element name="CCMCognitiveType" ma:index="35" nillable="true" ma:displayName="CognitiveType" ma:decimals="0" ma:internalName="CCMCognitiveTyp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41C40-813A-4BBA-881B-1FCA9E9F7E8A" elementFormDefault="qualified">
    <xsd:import namespace="http://schemas.microsoft.com/office/2006/documentManagement/types"/>
    <xsd:import namespace="http://schemas.microsoft.com/office/infopath/2007/PartnerControls"/>
    <xsd:element name="Korrespondance" ma:index="2" nillable="true" ma:displayName="Korrespondance" ma:default="Intern" ma:format="Dropdown" ma:internalName="Korrespondance">
      <xsd:simpleType>
        <xsd:restriction base="dms:Choice">
          <xsd:enumeration value="Intern"/>
          <xsd:enumeration value="Indgående"/>
          <xsd:enumeration value="Udgående"/>
        </xsd:restriction>
      </xsd:simpleType>
    </xsd:element>
    <xsd:element name="Modtagere" ma:index="3" nillable="true" ma:displayName="Modtagere" ma:internalName="Modtagere">
      <xsd:simpleType>
        <xsd:restriction base="dms:Text">
          <xsd:maxLength value="255"/>
        </xsd:restriction>
      </xsd:simpleType>
    </xsd:element>
    <xsd:element name="Dato" ma:index="4" nillable="true" ma:displayName="Dato" ma:default="[today]" ma:format="DateTime" ma:internalName="Dato">
      <xsd:simpleType>
        <xsd:restriction base="dms:DateTime"/>
      </xsd:simpleType>
    </xsd:element>
    <xsd:element name="Prioritet" ma:index="5" nillable="true" ma:displayName="Prioritet" ma:default="Normal" ma:format="Dropdown" ma:internalName="Prioritet">
      <xsd:simpleType>
        <xsd:restriction base="dms:Choice">
          <xsd:enumeration value="Høj"/>
          <xsd:enumeration value="Normal"/>
          <xsd:enumeration value="Lav"/>
        </xsd:restriction>
      </xsd:simpleType>
    </xsd:element>
    <xsd:element name="Afsender" ma:index="6" nillable="true" ma:displayName="Afsender" ma:internalName="Afsender">
      <xsd:simpleType>
        <xsd:restriction base="dms:Text">
          <xsd:maxLength value="255"/>
        </xsd:restriction>
      </xsd:simpleType>
    </xsd:element>
    <xsd:element name="Preview" ma:index="7" nillable="true" ma:displayName="Preview" ma:description="The Ontolica Preview column displays a preview of the first page of the document. Click the icon to open a preview of the full document." ma:internalName="Preview">
      <xsd:simpleType>
        <xsd:restriction base="dms:Unknown"/>
      </xsd:simpleType>
    </xsd:element>
    <xsd:element name="Classification" ma:index="29" nillable="true" ma:displayName="Klassifikation" ma:hidden="true" ma:internalName="Classification">
      <xsd:simpleType>
        <xsd:restriction base="dms:Choice">
          <xsd:enumeration value="Offentlig"/>
          <xsd:enumeration value="Intern"/>
          <xsd:enumeration value="Fortroli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Indhol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rrespondance xmlns="12941C40-813A-4BBA-881B-1FCA9E9F7E8A">Intern</Korrespondance>
    <Classification xmlns="12941C40-813A-4BBA-881B-1FCA9E9F7E8A" xsi:nil="true"/>
    <Dato xmlns="12941C40-813A-4BBA-881B-1FCA9E9F7E8A">2019-02-17T13:08:04+00:00</Dato>
    <CCMCognitiveType xmlns="http://schemas.microsoft.com/sharepoint/v3" xsi:nil="true"/>
    <Prioritet xmlns="12941C40-813A-4BBA-881B-1FCA9E9F7E8A">Normal</Prioritet>
    <Preview xmlns="12941C40-813A-4BBA-881B-1FCA9E9F7E8A" xsi:nil="true"/>
    <Modtagere xmlns="12941C40-813A-4BBA-881B-1FCA9E9F7E8A" xsi:nil="true"/>
    <Afsender xmlns="12941C40-813A-4BBA-881B-1FCA9E9F7E8A" xsi:nil="true"/>
    <LocalAttachment xmlns="http://schemas.microsoft.com/sharepoint/v3">false</LocalAttachment>
    <Finalized xmlns="http://schemas.microsoft.com/sharepoint/v3">false</Finalized>
    <DocID xmlns="http://schemas.microsoft.com/sharepoint/v3">2795129</DocID>
    <CaseRecordNumber xmlns="http://schemas.microsoft.com/sharepoint/v3">0</CaseRecordNumber>
    <CaseID xmlns="http://schemas.microsoft.com/sharepoint/v3">SAM-2017-01144</CaseID>
    <RegistrationDate xmlns="http://schemas.microsoft.com/sharepoint/v3" xsi:nil="true"/>
    <CCMTemplateID xmlns="http://schemas.microsoft.com/sharepoint/v3">0</CCMTemplateID>
    <Related xmlns="http://schemas.microsoft.com/sharepoint/v3">false</Related>
    <CCMVisualId xmlns="http://schemas.microsoft.com/sharepoint/v3">SAM-2017-01144</CCMVisualId>
    <CCMSystemID xmlns="http://schemas.microsoft.com/sharepoint/v3">194d9032-8a43-4f5e-9edd-cac5db8e7f57</CCMSystemI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39BABE-200C-4AF7-93ED-FCF2EE9DA9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941C40-813A-4BBA-881B-1FCA9E9F7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F89185-8088-4E24-BE54-23E97B8E710A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12941C40-813A-4BBA-881B-1FCA9E9F7E8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84EFD7B-88C3-47BB-A021-A03E8D1C01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Vejledning til udfyldelse</vt:lpstr>
      <vt:lpstr>Fane 1 - Hovedtilbudsliste</vt:lpstr>
      <vt:lpstr>Fane 2 - Renovationsydelsen</vt:lpstr>
      <vt:lpstr>Fane 3 - Leje indsamlingsmat.</vt:lpstr>
      <vt:lpstr>Fane 4 - Tillægsydelser</vt:lpstr>
    </vt:vector>
  </TitlesOfParts>
  <Company>Gentofte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Kopi af Rammeaftalebilag C - Tilbudsliste_MS+CBL+towe besvarelse af cbl kommentar</dc:title>
  <dc:creator>Torbjørn Bochsen Westh (TOWE)</dc:creator>
  <cp:lastModifiedBy>Christian Bogø Lindemer</cp:lastModifiedBy>
  <dcterms:created xsi:type="dcterms:W3CDTF">2019-02-17T13:07:07Z</dcterms:created>
  <dcterms:modified xsi:type="dcterms:W3CDTF">2019-03-28T17:55:42Z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0x010100AC085CFC53BC46CEA2EADE194AD9D4820040DE8E0B4DF687458C115E8B8E5F9C7A</vt:lpwstr>
  </property>
  <property fmtid="{D5CDD505-2E9C-101B-9397-08002B2CF9AE}" pid="3" name="CCMSystem">
    <vt:lpwstr> </vt:lpwstr>
  </property>
  <property fmtid="{D5CDD505-2E9C-101B-9397-08002B2CF9AE}" pid="4" name="CCMEventContext">
    <vt:lpwstr>4636b57d-eb5f-4049-b8f1-902e1e8bb6c6</vt:lpwstr>
  </property>
  <property fmtid="{D5CDD505-2E9C-101B-9397-08002B2CF9AE}" pid="5" name="CCMIsSharedOnOneDrive">
    <vt:bool>false</vt:bool>
  </property>
  <property fmtid="{D5CDD505-2E9C-101B-9397-08002B2CF9AE}" pid="6" name="CCMOneDriveID">
    <vt:lpwstr/>
  </property>
  <property fmtid="{D5CDD505-2E9C-101B-9397-08002B2CF9AE}" pid="7" name="CCMOneDriveOwnerID">
    <vt:lpwstr/>
  </property>
  <property fmtid="{D5CDD505-2E9C-101B-9397-08002B2CF9AE}" pid="8" name="CCMOneDriveItemID">
    <vt:lpwstr/>
  </property>
</Properties>
</file>